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<sst xmlns="http://schemas.openxmlformats.org/spreadsheetml/2006/main" count="200" uniqueCount="107">
  <si>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</si>
  <si>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</si>
  <si>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</si>
  <si>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</si>
  <si>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</si>
  <si>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</si>
  <si>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</si>
  <si>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</si>
  <si>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</si>
  <si>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</si>
  <si>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</si>
  <si>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UA-P-2019-02-13-001347-b</t>
  </si>
  <si>
    <t>90910000-9 Послуги з прибирання приміщень</t>
  </si>
  <si>
    <t>Без використання електронної системи</t>
  </si>
  <si>
    <t>UAH</t>
  </si>
  <si>
    <t>90910000-9 Послуги з прибирання</t>
  </si>
  <si>
    <t>2240 Оплата послуг (крім комунальних)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</si>
  <si>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</si>
  <si>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</si>
  <si>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</si>
  <si>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</si>
  <si>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32520000-4 Телекомунікаційне обладнання</t>
  </si>
  <si>
    <t>32520000-4 Телекомунікаційні кабелі та обладнання</t>
  </si>
  <si>
    <t>2210 Предмети, матеріали, обладнання та інвентар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</si>
  <si>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</si>
  <si>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</si>
  <si>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</si>
  <si>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</si>
  <si>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</si>
  <si>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</si>
  <si>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09130000-9 Бензин А-95</t>
  </si>
  <si>
    <t>Відкриті торги</t>
  </si>
  <si>
    <t>09130000-9 Нафта і дистиляти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</si>
  <si>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</si>
  <si>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</si>
  <si>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</si>
  <si>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</si>
  <si>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</si>
  <si>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</si>
  <si>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</si>
  <si>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</si>
  <si>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</si>
  <si>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</si>
  <si>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</si>
  <si>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</si>
  <si>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</si>
  <si>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</si>
  <si>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</si>
  <si>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</si>
  <si>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</si>
  <si>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</si>
  <si>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</si>
  <si>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</si>
  <si>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</si>
  <si>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</si>
  <si>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</si>
  <si>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50710000-5 Послуги з ремонту і технічного обслуговування електричного і механічного устаткування будівель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</si>
  <si>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</si>
  <si>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</si>
  <si>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</si>
  <si>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</si>
  <si>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</si>
  <si>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</si>
  <si>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</si>
  <si>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</si>
  <si>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</si>
  <si>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</si>
  <si>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</si>
  <si>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</si>
  <si>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</si>
  <si>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</si>
  <si>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</si>
  <si>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</si>
  <si>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</si>
  <si>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</si>
  <si>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</si>
  <si>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</si>
  <si>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50110000-9 Послуги з ремонту і технічного обслуговування мототранспортних засобів і супутнього обладнання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</si>
  <si>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</si>
  <si>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</si>
  <si>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</si>
  <si>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</si>
  <si>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</si>
  <si>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</si>
  <si>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64210000-1 Послуги телефонного зв’язку та передачі даних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</si>
  <si>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</si>
  <si>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</si>
  <si>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</si>
  <si>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</si>
  <si>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</si>
  <si>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</si>
  <si>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</si>
  <si>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</si>
  <si>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Переговорна процедура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</si>
  <si>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</si>
  <si>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</si>
  <si>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</si>
  <si>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</si>
  <si>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</si>
  <si>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</si>
  <si>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</si>
  <si>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</si>
  <si>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Постачання електричної енергії постачальником універсальних послуг</t>
  </si>
  <si>
    <t>Переговорна процедура, скорочена</t>
  </si>
  <si>
    <t>09310000-5 Електрична енергія</t>
  </si>
  <si>
    <t>2273 Оплата електроенергії</t>
  </si>
  <si>
    <t>Звіт створений 25.02.2019 10:23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</si>
</sst>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sqref="A1:XFD1048576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1" spans="1:11" ht="54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7" x14ac:dyDescent="0.3">
      <c r="A2" s="2" t="s">
        <v>11</v>
      </c>
      <c r="B2" s="3" t="s">
        <v>12</v>
      </c>
      <c r="C2" s="3"/>
      <c r="D2" s="3" t="s">
        <v>13</v>
      </c>
      <c r="E2" s="4">
        <v>19632.8</v>
      </c>
      <c r="F2" s="2" t="s">
        <v>14</v>
      </c>
      <c r="G2" s="5">
        <v>43509</v>
      </c>
      <c r="H2" s="6">
        <v>43497.083333333336</v>
      </c>
      <c r="I2" s="2" t="s">
        <v>15</v>
      </c>
      <c r="J2" s="2" t="s">
        <v>16</v>
      </c>
      <c r="K2" s="7" t="str">
        <f>HYPERLINK("https://my.zakupki.prom.ua/cabinet/purchases/state_plan/view/7265016")</f>
        <v>https://my.zakupki.prom.ua/cabinet/purchases/state_plan/view/7265016</v>
      </c>
    </row>
    <row r="3" spans="1:11" ht="66.599999999999994" x14ac:dyDescent="0.3">
      <c r="A3" s="2" t="s">
        <v>17</v>
      </c>
      <c r="B3" s="3" t="s">
        <v>18</v>
      </c>
      <c r="C3" s="3"/>
      <c r="D3" s="3" t="s">
        <v>13</v>
      </c>
      <c r="E3" s="4">
        <v>18000</v>
      </c>
      <c r="F3" s="2" t="s">
        <v>14</v>
      </c>
      <c r="G3" s="5">
        <v>43509</v>
      </c>
      <c r="H3" s="6">
        <v>43466.083333333336</v>
      </c>
      <c r="I3" s="2" t="s">
        <v>19</v>
      </c>
      <c r="J3" s="2" t="s">
        <v>16</v>
      </c>
      <c r="K3" s="7" t="str">
        <f>HYPERLINK("https://my.zakupki.prom.ua/cabinet/purchases/state_plan/view/7264771")</f>
        <v>https://my.zakupki.prom.ua/cabinet/purchases/state_plan/view/7264771</v>
      </c>
    </row>
    <row r="4" spans="1:11" ht="27" x14ac:dyDescent="0.3">
      <c r="A4" s="2" t="s">
        <v>20</v>
      </c>
      <c r="B4" s="3" t="s">
        <v>21</v>
      </c>
      <c r="C4" s="3"/>
      <c r="D4" s="3" t="s">
        <v>13</v>
      </c>
      <c r="E4" s="4">
        <v>7948</v>
      </c>
      <c r="F4" s="2" t="s">
        <v>14</v>
      </c>
      <c r="G4" s="5">
        <v>43508</v>
      </c>
      <c r="H4" s="6">
        <v>43497.083333333336</v>
      </c>
      <c r="I4" s="2" t="s">
        <v>22</v>
      </c>
      <c r="J4" s="2" t="s">
        <v>23</v>
      </c>
      <c r="K4" s="7" t="str">
        <f>HYPERLINK("https://my.zakupki.prom.ua/cabinet/purchases/state_plan/view/7250036")</f>
        <v>https://my.zakupki.prom.ua/cabinet/purchases/state_plan/view/7250036</v>
      </c>
    </row>
    <row r="5" spans="1:11" ht="79.8" x14ac:dyDescent="0.3">
      <c r="A5" s="2" t="s">
        <v>24</v>
      </c>
      <c r="B5" s="3" t="s">
        <v>25</v>
      </c>
      <c r="C5" s="3"/>
      <c r="D5" s="3" t="s">
        <v>13</v>
      </c>
      <c r="E5" s="4">
        <v>120240</v>
      </c>
      <c r="F5" s="2" t="s">
        <v>14</v>
      </c>
      <c r="G5" s="5">
        <v>43497</v>
      </c>
      <c r="H5" s="6">
        <v>43466.083333333336</v>
      </c>
      <c r="I5" s="2" t="s">
        <v>26</v>
      </c>
      <c r="J5" s="2" t="s">
        <v>16</v>
      </c>
      <c r="K5" s="7" t="str">
        <f>HYPERLINK("https://my.zakupki.prom.ua/cabinet/purchases/state_plan/view/7104967")</f>
        <v>https://my.zakupki.prom.ua/cabinet/purchases/state_plan/view/7104967</v>
      </c>
    </row>
    <row r="6" spans="1:11" ht="106.2" x14ac:dyDescent="0.3">
      <c r="A6" s="2" t="s">
        <v>27</v>
      </c>
      <c r="B6" s="3" t="s">
        <v>28</v>
      </c>
      <c r="C6" s="3"/>
      <c r="D6" s="3" t="s">
        <v>13</v>
      </c>
      <c r="E6" s="4">
        <v>21165.75</v>
      </c>
      <c r="F6" s="2" t="s">
        <v>14</v>
      </c>
      <c r="G6" s="5">
        <v>43496</v>
      </c>
      <c r="H6" s="6">
        <v>43466.083333333336</v>
      </c>
      <c r="I6" s="2" t="s">
        <v>19</v>
      </c>
      <c r="J6" s="2" t="s">
        <v>16</v>
      </c>
      <c r="K6" s="7" t="str">
        <f>HYPERLINK("https://my.zakupki.prom.ua/cabinet/purchases/state_plan/view/7091373")</f>
        <v>https://my.zakupki.prom.ua/cabinet/purchases/state_plan/view/7091373</v>
      </c>
    </row>
    <row r="7" spans="1:11" x14ac:dyDescent="0.3">
      <c r="A7" s="2" t="s">
        <v>29</v>
      </c>
      <c r="B7" s="3" t="s">
        <v>30</v>
      </c>
      <c r="C7" s="3"/>
      <c r="D7" s="3" t="s">
        <v>31</v>
      </c>
      <c r="E7" s="4">
        <v>90000</v>
      </c>
      <c r="F7" s="2" t="s">
        <v>14</v>
      </c>
      <c r="G7" s="5">
        <v>43495</v>
      </c>
      <c r="H7" s="6">
        <v>43466.083333333336</v>
      </c>
      <c r="I7" s="2" t="s">
        <v>32</v>
      </c>
      <c r="J7" s="2" t="s">
        <v>23</v>
      </c>
      <c r="K7" s="7" t="str">
        <f>HYPERLINK("https://my.zakupki.prom.ua/cabinet/purchases/state_plan/view/7051132")</f>
        <v>https://my.zakupki.prom.ua/cabinet/purchases/state_plan/view/7051132</v>
      </c>
    </row>
    <row r="8" spans="1:11" ht="40.200000000000003" x14ac:dyDescent="0.3">
      <c r="A8" s="2" t="s">
        <v>33</v>
      </c>
      <c r="B8" s="3" t="s">
        <v>34</v>
      </c>
      <c r="C8" s="3"/>
      <c r="D8" s="3" t="s">
        <v>13</v>
      </c>
      <c r="E8" s="4">
        <v>200</v>
      </c>
      <c r="F8" s="2" t="s">
        <v>14</v>
      </c>
      <c r="G8" s="5">
        <v>43493</v>
      </c>
      <c r="H8" s="6">
        <v>43466.083333333336</v>
      </c>
      <c r="I8" s="2" t="s">
        <v>35</v>
      </c>
      <c r="J8" s="2" t="s">
        <v>16</v>
      </c>
      <c r="K8" s="7" t="str">
        <f>HYPERLINK("https://my.zakupki.prom.ua/cabinet/purchases/state_plan/view/7003178")</f>
        <v>https://my.zakupki.prom.ua/cabinet/purchases/state_plan/view/7003178</v>
      </c>
    </row>
    <row r="9" spans="1:11" ht="27" x14ac:dyDescent="0.3">
      <c r="A9" s="2" t="s">
        <v>36</v>
      </c>
      <c r="B9" s="3" t="s">
        <v>37</v>
      </c>
      <c r="C9" s="3"/>
      <c r="D9" s="3" t="s">
        <v>13</v>
      </c>
      <c r="E9" s="4">
        <v>3000</v>
      </c>
      <c r="F9" s="2" t="s">
        <v>14</v>
      </c>
      <c r="G9" s="5">
        <v>43490</v>
      </c>
      <c r="H9" s="6">
        <v>43497.083333333336</v>
      </c>
      <c r="I9" s="2" t="s">
        <v>38</v>
      </c>
      <c r="J9" s="2" t="s">
        <v>16</v>
      </c>
      <c r="K9" s="7" t="str">
        <f>HYPERLINK("https://my.zakupki.prom.ua/cabinet/purchases/state_plan/view/6963057")</f>
        <v>https://my.zakupki.prom.ua/cabinet/purchases/state_plan/view/6963057</v>
      </c>
    </row>
    <row r="10" spans="1:11" ht="27" x14ac:dyDescent="0.3">
      <c r="A10" s="2" t="s">
        <v>39</v>
      </c>
      <c r="B10" s="3" t="s">
        <v>40</v>
      </c>
      <c r="C10" s="3"/>
      <c r="D10" s="3" t="s">
        <v>13</v>
      </c>
      <c r="E10" s="4">
        <v>100</v>
      </c>
      <c r="F10" s="2" t="s">
        <v>14</v>
      </c>
      <c r="G10" s="5">
        <v>43489</v>
      </c>
      <c r="H10" s="6">
        <v>43466.083333333336</v>
      </c>
      <c r="I10" s="2" t="s">
        <v>40</v>
      </c>
      <c r="J10" s="2" t="s">
        <v>16</v>
      </c>
      <c r="K10" s="7" t="str">
        <f>HYPERLINK("https://my.zakupki.prom.ua/cabinet/purchases/state_plan/view/6941101")</f>
        <v>https://my.zakupki.prom.ua/cabinet/purchases/state_plan/view/6941101</v>
      </c>
    </row>
    <row r="11" spans="1:11" ht="40.200000000000003" x14ac:dyDescent="0.3">
      <c r="A11" s="2" t="s">
        <v>41</v>
      </c>
      <c r="B11" s="3" t="s">
        <v>42</v>
      </c>
      <c r="C11" s="3"/>
      <c r="D11" s="3" t="s">
        <v>13</v>
      </c>
      <c r="E11" s="4">
        <v>17719.080000000002</v>
      </c>
      <c r="F11" s="2" t="s">
        <v>14</v>
      </c>
      <c r="G11" s="5">
        <v>43489</v>
      </c>
      <c r="H11" s="6">
        <v>43466.083333333336</v>
      </c>
      <c r="I11" s="2" t="s">
        <v>43</v>
      </c>
      <c r="J11" s="2" t="s">
        <v>16</v>
      </c>
      <c r="K11" s="7" t="str">
        <f>HYPERLINK("https://my.zakupki.prom.ua/cabinet/purchases/state_plan/view/6941032")</f>
        <v>https://my.zakupki.prom.ua/cabinet/purchases/state_plan/view/6941032</v>
      </c>
    </row>
    <row r="12" spans="1:11" ht="27" x14ac:dyDescent="0.3">
      <c r="A12" s="2" t="s">
        <v>44</v>
      </c>
      <c r="B12" s="3" t="s">
        <v>45</v>
      </c>
      <c r="C12" s="3"/>
      <c r="D12" s="3" t="s">
        <v>13</v>
      </c>
      <c r="E12" s="4">
        <v>720</v>
      </c>
      <c r="F12" s="2" t="s">
        <v>14</v>
      </c>
      <c r="G12" s="5">
        <v>43489</v>
      </c>
      <c r="H12" s="6">
        <v>43466.083333333336</v>
      </c>
      <c r="I12" s="2" t="s">
        <v>46</v>
      </c>
      <c r="J12" s="2" t="s">
        <v>16</v>
      </c>
      <c r="K12" s="7" t="str">
        <f>HYPERLINK("https://my.zakupki.prom.ua/cabinet/purchases/state_plan/view/6940453")</f>
        <v>https://my.zakupki.prom.ua/cabinet/purchases/state_plan/view/6940453</v>
      </c>
    </row>
    <row r="13" spans="1:11" ht="27" x14ac:dyDescent="0.3">
      <c r="A13" s="2" t="s">
        <v>47</v>
      </c>
      <c r="B13" s="3" t="s">
        <v>48</v>
      </c>
      <c r="C13" s="3"/>
      <c r="D13" s="3" t="s">
        <v>13</v>
      </c>
      <c r="E13" s="4">
        <v>12000</v>
      </c>
      <c r="F13" s="2" t="s">
        <v>14</v>
      </c>
      <c r="G13" s="5">
        <v>43489</v>
      </c>
      <c r="H13" s="6">
        <v>43466.083333333336</v>
      </c>
      <c r="I13" s="2" t="s">
        <v>46</v>
      </c>
      <c r="J13" s="2" t="s">
        <v>16</v>
      </c>
      <c r="K13" s="7" t="str">
        <f>HYPERLINK("https://my.zakupki.prom.ua/cabinet/purchases/state_plan/view/6940180")</f>
        <v>https://my.zakupki.prom.ua/cabinet/purchases/state_plan/view/6940180</v>
      </c>
    </row>
    <row r="14" spans="1:11" ht="27" x14ac:dyDescent="0.3">
      <c r="A14" s="2" t="s">
        <v>49</v>
      </c>
      <c r="B14" s="3" t="s">
        <v>50</v>
      </c>
      <c r="C14" s="3"/>
      <c r="D14" s="3" t="s">
        <v>13</v>
      </c>
      <c r="E14" s="4">
        <v>16000</v>
      </c>
      <c r="F14" s="2" t="s">
        <v>14</v>
      </c>
      <c r="G14" s="5">
        <v>43489</v>
      </c>
      <c r="H14" s="6">
        <v>43466.083333333336</v>
      </c>
      <c r="I14" s="2" t="s">
        <v>50</v>
      </c>
      <c r="J14" s="2" t="s">
        <v>16</v>
      </c>
      <c r="K14" s="7" t="str">
        <f>HYPERLINK("https://my.zakupki.prom.ua/cabinet/purchases/state_plan/view/6939276")</f>
        <v>https://my.zakupki.prom.ua/cabinet/purchases/state_plan/view/6939276</v>
      </c>
    </row>
    <row r="15" spans="1:11" ht="27" x14ac:dyDescent="0.3">
      <c r="A15" s="2" t="s">
        <v>51</v>
      </c>
      <c r="B15" s="3" t="s">
        <v>52</v>
      </c>
      <c r="C15" s="3"/>
      <c r="D15" s="3" t="s">
        <v>13</v>
      </c>
      <c r="E15" s="4">
        <v>25000</v>
      </c>
      <c r="F15" s="2" t="s">
        <v>14</v>
      </c>
      <c r="G15" s="5">
        <v>43489</v>
      </c>
      <c r="H15" s="6">
        <v>43466.083333333336</v>
      </c>
      <c r="I15" s="2" t="s">
        <v>53</v>
      </c>
      <c r="J15" s="2" t="s">
        <v>16</v>
      </c>
      <c r="K15" s="7" t="str">
        <f>HYPERLINK("https://my.zakupki.prom.ua/cabinet/purchases/state_plan/view/6938686")</f>
        <v>https://my.zakupki.prom.ua/cabinet/purchases/state_plan/view/6938686</v>
      </c>
    </row>
    <row r="16" spans="1:11" ht="40.200000000000003" x14ac:dyDescent="0.3">
      <c r="A16" s="2" t="s">
        <v>54</v>
      </c>
      <c r="B16" s="3" t="s">
        <v>55</v>
      </c>
      <c r="C16" s="3"/>
      <c r="D16" s="3" t="s">
        <v>13</v>
      </c>
      <c r="E16" s="4">
        <v>55000</v>
      </c>
      <c r="F16" s="2" t="s">
        <v>14</v>
      </c>
      <c r="G16" s="5">
        <v>43489</v>
      </c>
      <c r="H16" s="6">
        <v>43466.083333333336</v>
      </c>
      <c r="I16" s="2" t="s">
        <v>56</v>
      </c>
      <c r="J16" s="2" t="s">
        <v>16</v>
      </c>
      <c r="K16" s="7" t="str">
        <f>HYPERLINK("https://my.zakupki.prom.ua/cabinet/purchases/state_plan/view/6938529")</f>
        <v>https://my.zakupki.prom.ua/cabinet/purchases/state_plan/view/6938529</v>
      </c>
    </row>
    <row r="17" spans="1:11" ht="27" x14ac:dyDescent="0.3">
      <c r="A17" s="2" t="s">
        <v>57</v>
      </c>
      <c r="B17" s="3" t="s">
        <v>58</v>
      </c>
      <c r="C17" s="3"/>
      <c r="D17" s="3" t="s">
        <v>13</v>
      </c>
      <c r="E17" s="4">
        <v>11000</v>
      </c>
      <c r="F17" s="2" t="s">
        <v>14</v>
      </c>
      <c r="G17" s="5">
        <v>43489</v>
      </c>
      <c r="H17" s="6">
        <v>43466.083333333336</v>
      </c>
      <c r="I17" s="2" t="s">
        <v>59</v>
      </c>
      <c r="J17" s="2" t="s">
        <v>60</v>
      </c>
      <c r="K17" s="7" t="str">
        <f>HYPERLINK("https://my.zakupki.prom.ua/cabinet/purchases/state_plan/view/6937159")</f>
        <v>https://my.zakupki.prom.ua/cabinet/purchases/state_plan/view/6937159</v>
      </c>
    </row>
    <row r="18" spans="1:11" ht="27" x14ac:dyDescent="0.3">
      <c r="A18" s="2" t="s">
        <v>61</v>
      </c>
      <c r="B18" s="3" t="s">
        <v>62</v>
      </c>
      <c r="C18" s="3"/>
      <c r="D18" s="3" t="s">
        <v>13</v>
      </c>
      <c r="E18" s="4">
        <v>6000</v>
      </c>
      <c r="F18" s="2" t="s">
        <v>14</v>
      </c>
      <c r="G18" s="5">
        <v>43489</v>
      </c>
      <c r="H18" s="6">
        <v>43466.083333333336</v>
      </c>
      <c r="I18" s="2" t="s">
        <v>63</v>
      </c>
      <c r="J18" s="2" t="s">
        <v>60</v>
      </c>
      <c r="K18" s="7" t="str">
        <f>HYPERLINK("https://my.zakupki.prom.ua/cabinet/purchases/state_plan/view/6936887")</f>
        <v>https://my.zakupki.prom.ua/cabinet/purchases/state_plan/view/6936887</v>
      </c>
    </row>
    <row r="19" spans="1:11" ht="27" x14ac:dyDescent="0.3">
      <c r="A19" s="2" t="s">
        <v>64</v>
      </c>
      <c r="B19" s="3" t="s">
        <v>65</v>
      </c>
      <c r="C19" s="3"/>
      <c r="D19" s="3" t="s">
        <v>13</v>
      </c>
      <c r="E19" s="4">
        <v>2000</v>
      </c>
      <c r="F19" s="2" t="s">
        <v>14</v>
      </c>
      <c r="G19" s="5">
        <v>43489</v>
      </c>
      <c r="H19" s="6">
        <v>43466.083333333336</v>
      </c>
      <c r="I19" s="2" t="s">
        <v>65</v>
      </c>
      <c r="J19" s="2" t="s">
        <v>66</v>
      </c>
      <c r="K19" s="7" t="str">
        <f>HYPERLINK("https://my.zakupki.prom.ua/cabinet/purchases/state_plan/view/6936319")</f>
        <v>https://my.zakupki.prom.ua/cabinet/purchases/state_plan/view/6936319</v>
      </c>
    </row>
    <row r="20" spans="1:11" ht="27" x14ac:dyDescent="0.3">
      <c r="A20" s="2" t="s">
        <v>67</v>
      </c>
      <c r="B20" s="3" t="s">
        <v>68</v>
      </c>
      <c r="C20" s="3"/>
      <c r="D20" s="3" t="s">
        <v>13</v>
      </c>
      <c r="E20" s="4">
        <v>14000</v>
      </c>
      <c r="F20" s="2" t="s">
        <v>14</v>
      </c>
      <c r="G20" s="5">
        <v>43489</v>
      </c>
      <c r="H20" s="6">
        <v>43497.083333333336</v>
      </c>
      <c r="I20" s="2" t="s">
        <v>68</v>
      </c>
      <c r="J20" s="2" t="s">
        <v>16</v>
      </c>
      <c r="K20" s="7" t="str">
        <f>HYPERLINK("https://my.zakupki.prom.ua/cabinet/purchases/state_plan/view/6935476")</f>
        <v>https://my.zakupki.prom.ua/cabinet/purchases/state_plan/view/6935476</v>
      </c>
    </row>
    <row r="21" spans="1:11" ht="53.4" x14ac:dyDescent="0.3">
      <c r="A21" s="2" t="s">
        <v>69</v>
      </c>
      <c r="B21" s="3" t="s">
        <v>70</v>
      </c>
      <c r="C21" s="3"/>
      <c r="D21" s="3" t="s">
        <v>13</v>
      </c>
      <c r="E21" s="4">
        <v>150000</v>
      </c>
      <c r="F21" s="2" t="s">
        <v>14</v>
      </c>
      <c r="G21" s="5">
        <v>43489</v>
      </c>
      <c r="H21" s="6">
        <v>43497.083333333336</v>
      </c>
      <c r="I21" s="2" t="s">
        <v>71</v>
      </c>
      <c r="J21" s="2" t="s">
        <v>16</v>
      </c>
      <c r="K21" s="7" t="str">
        <f>HYPERLINK("https://my.zakupki.prom.ua/cabinet/purchases/state_plan/view/6934899")</f>
        <v>https://my.zakupki.prom.ua/cabinet/purchases/state_plan/view/6934899</v>
      </c>
    </row>
    <row r="22" spans="1:11" ht="40.200000000000003" x14ac:dyDescent="0.3">
      <c r="A22" s="2" t="s">
        <v>72</v>
      </c>
      <c r="B22" s="3" t="s">
        <v>73</v>
      </c>
      <c r="C22" s="3"/>
      <c r="D22" s="3" t="s">
        <v>13</v>
      </c>
      <c r="E22" s="4">
        <v>100000</v>
      </c>
      <c r="F22" s="2" t="s">
        <v>14</v>
      </c>
      <c r="G22" s="5">
        <v>43489</v>
      </c>
      <c r="H22" s="6">
        <v>43497.083333333336</v>
      </c>
      <c r="I22" s="2" t="s">
        <v>74</v>
      </c>
      <c r="J22" s="2" t="s">
        <v>16</v>
      </c>
      <c r="K22" s="7" t="str">
        <f>HYPERLINK("https://my.zakupki.prom.ua/cabinet/purchases/state_plan/view/6934840")</f>
        <v>https://my.zakupki.prom.ua/cabinet/purchases/state_plan/view/6934840</v>
      </c>
    </row>
    <row r="23" spans="1:11" ht="40.200000000000003" x14ac:dyDescent="0.3">
      <c r="A23" s="2" t="s">
        <v>75</v>
      </c>
      <c r="B23" s="3" t="s">
        <v>76</v>
      </c>
      <c r="C23" s="3"/>
      <c r="D23" s="3" t="s">
        <v>13</v>
      </c>
      <c r="E23" s="4">
        <v>50000</v>
      </c>
      <c r="F23" s="2" t="s">
        <v>14</v>
      </c>
      <c r="G23" s="5">
        <v>43489</v>
      </c>
      <c r="H23" s="6">
        <v>43466.083333333336</v>
      </c>
      <c r="I23" s="2" t="s">
        <v>77</v>
      </c>
      <c r="J23" s="2" t="s">
        <v>16</v>
      </c>
      <c r="K23" s="7" t="str">
        <f>HYPERLINK("https://my.zakupki.prom.ua/cabinet/purchases/state_plan/view/6930366")</f>
        <v>https://my.zakupki.prom.ua/cabinet/purchases/state_plan/view/6930366</v>
      </c>
    </row>
    <row r="24" spans="1:11" ht="66.599999999999994" x14ac:dyDescent="0.3">
      <c r="A24" s="2" t="s">
        <v>78</v>
      </c>
      <c r="B24" s="3" t="s">
        <v>79</v>
      </c>
      <c r="C24" s="3"/>
      <c r="D24" s="3" t="s">
        <v>13</v>
      </c>
      <c r="E24" s="4">
        <v>38000</v>
      </c>
      <c r="F24" s="2" t="s">
        <v>14</v>
      </c>
      <c r="G24" s="5">
        <v>43489</v>
      </c>
      <c r="H24" s="6">
        <v>43466.083333333336</v>
      </c>
      <c r="I24" s="2" t="s">
        <v>19</v>
      </c>
      <c r="J24" s="2" t="s">
        <v>16</v>
      </c>
      <c r="K24" s="7" t="str">
        <f>HYPERLINK("https://my.zakupki.prom.ua/cabinet/purchases/state_plan/view/6929458")</f>
        <v>https://my.zakupki.prom.ua/cabinet/purchases/state_plan/view/6929458</v>
      </c>
    </row>
    <row r="25" spans="1:11" ht="40.200000000000003" x14ac:dyDescent="0.3">
      <c r="A25" s="2" t="s">
        <v>80</v>
      </c>
      <c r="B25" s="3" t="s">
        <v>81</v>
      </c>
      <c r="C25" s="3"/>
      <c r="D25" s="3" t="s">
        <v>13</v>
      </c>
      <c r="E25" s="4">
        <v>106000</v>
      </c>
      <c r="F25" s="2" t="s">
        <v>14</v>
      </c>
      <c r="G25" s="5">
        <v>43489</v>
      </c>
      <c r="H25" s="6">
        <v>43466.083333333336</v>
      </c>
      <c r="I25" s="2" t="s">
        <v>38</v>
      </c>
      <c r="J25" s="2" t="s">
        <v>16</v>
      </c>
      <c r="K25" s="7" t="str">
        <f>HYPERLINK("https://my.zakupki.prom.ua/cabinet/purchases/state_plan/view/6929070")</f>
        <v>https://my.zakupki.prom.ua/cabinet/purchases/state_plan/view/6929070</v>
      </c>
    </row>
    <row r="26" spans="1:11" ht="27" x14ac:dyDescent="0.3">
      <c r="A26" s="2" t="s">
        <v>82</v>
      </c>
      <c r="B26" s="3" t="s">
        <v>83</v>
      </c>
      <c r="C26" s="3"/>
      <c r="D26" s="3" t="s">
        <v>13</v>
      </c>
      <c r="E26" s="4">
        <v>53000</v>
      </c>
      <c r="F26" s="2" t="s">
        <v>14</v>
      </c>
      <c r="G26" s="5">
        <v>43489</v>
      </c>
      <c r="H26" s="6">
        <v>43466.083333333336</v>
      </c>
      <c r="I26" s="2" t="s">
        <v>84</v>
      </c>
      <c r="J26" s="2" t="s">
        <v>16</v>
      </c>
      <c r="K26" s="7" t="str">
        <f>HYPERLINK("https://my.zakupki.prom.ua/cabinet/purchases/state_plan/view/6928936")</f>
        <v>https://my.zakupki.prom.ua/cabinet/purchases/state_plan/view/6928936</v>
      </c>
    </row>
    <row r="27" spans="1:11" ht="27" x14ac:dyDescent="0.3">
      <c r="A27" s="2" t="s">
        <v>85</v>
      </c>
      <c r="B27" s="3" t="s">
        <v>86</v>
      </c>
      <c r="C27" s="3"/>
      <c r="D27" s="3" t="s">
        <v>13</v>
      </c>
      <c r="E27" s="4">
        <v>1000</v>
      </c>
      <c r="F27" s="2" t="s">
        <v>14</v>
      </c>
      <c r="G27" s="5">
        <v>43489</v>
      </c>
      <c r="H27" s="6">
        <v>43466.083333333336</v>
      </c>
      <c r="I27" s="2" t="s">
        <v>87</v>
      </c>
      <c r="J27" s="2" t="s">
        <v>16</v>
      </c>
      <c r="K27" s="7" t="str">
        <f>HYPERLINK("https://my.zakupki.prom.ua/cabinet/purchases/state_plan/view/6928894")</f>
        <v>https://my.zakupki.prom.ua/cabinet/purchases/state_plan/view/6928894</v>
      </c>
    </row>
    <row r="28" spans="1:11" ht="27" x14ac:dyDescent="0.3">
      <c r="A28" s="2" t="s">
        <v>88</v>
      </c>
      <c r="B28" s="3" t="s">
        <v>89</v>
      </c>
      <c r="C28" s="3"/>
      <c r="D28" s="3" t="s">
        <v>13</v>
      </c>
      <c r="E28" s="4">
        <v>4000</v>
      </c>
      <c r="F28" s="2" t="s">
        <v>14</v>
      </c>
      <c r="G28" s="5">
        <v>43489</v>
      </c>
      <c r="H28" s="6">
        <v>43466.083333333336</v>
      </c>
      <c r="I28" s="2" t="s">
        <v>90</v>
      </c>
      <c r="J28" s="2" t="s">
        <v>23</v>
      </c>
      <c r="K28" s="7" t="str">
        <f>HYPERLINK("https://my.zakupki.prom.ua/cabinet/purchases/state_plan/view/6928488")</f>
        <v>https://my.zakupki.prom.ua/cabinet/purchases/state_plan/view/6928488</v>
      </c>
    </row>
    <row r="29" spans="1:11" ht="27" x14ac:dyDescent="0.3">
      <c r="A29" s="2" t="s">
        <v>91</v>
      </c>
      <c r="B29" s="3" t="s">
        <v>92</v>
      </c>
      <c r="C29" s="3"/>
      <c r="D29" s="3" t="s">
        <v>93</v>
      </c>
      <c r="E29" s="4">
        <v>341191.97</v>
      </c>
      <c r="F29" s="2" t="s">
        <v>14</v>
      </c>
      <c r="G29" s="5">
        <v>43487</v>
      </c>
      <c r="H29" s="6">
        <v>43466.666666666664</v>
      </c>
      <c r="I29" s="2" t="s">
        <v>94</v>
      </c>
      <c r="J29" s="2" t="s">
        <v>95</v>
      </c>
      <c r="K29" s="7" t="str">
        <f>HYPERLINK("https://my.zakupki.prom.ua/cabinet/purchases/state_plan/view/6869137")</f>
        <v>https://my.zakupki.prom.ua/cabinet/purchases/state_plan/view/6869137</v>
      </c>
    </row>
    <row r="30" spans="1:11" ht="40.200000000000003" x14ac:dyDescent="0.3">
      <c r="A30" s="2" t="s">
        <v>96</v>
      </c>
      <c r="B30" s="3" t="s">
        <v>92</v>
      </c>
      <c r="C30" s="3" t="s">
        <v>97</v>
      </c>
      <c r="D30" s="3" t="s">
        <v>93</v>
      </c>
      <c r="E30" s="4">
        <v>34689.51</v>
      </c>
      <c r="F30" s="2" t="s">
        <v>14</v>
      </c>
      <c r="G30" s="5">
        <v>43487</v>
      </c>
      <c r="H30" s="6">
        <v>43466.666666666664</v>
      </c>
      <c r="I30" s="2" t="s">
        <v>94</v>
      </c>
      <c r="J30" s="2" t="s">
        <v>95</v>
      </c>
      <c r="K30" s="7" t="str">
        <f>HYPERLINK("https://my.zakupki.prom.ua/cabinet/purchases/state_plan/view/6868775")</f>
        <v>https://my.zakupki.prom.ua/cabinet/purchases/state_plan/view/6868775</v>
      </c>
    </row>
    <row r="31" spans="1:11" ht="66.599999999999994" x14ac:dyDescent="0.3">
      <c r="A31" s="2" t="s">
        <v>98</v>
      </c>
      <c r="B31" s="3" t="s">
        <v>99</v>
      </c>
      <c r="C31" s="3"/>
      <c r="D31" s="3" t="s">
        <v>93</v>
      </c>
      <c r="E31" s="4">
        <v>1409.7</v>
      </c>
      <c r="F31" s="2" t="s">
        <v>14</v>
      </c>
      <c r="G31" s="5">
        <v>43487</v>
      </c>
      <c r="H31" s="6">
        <v>43466.666666666664</v>
      </c>
      <c r="I31" s="2" t="s">
        <v>94</v>
      </c>
      <c r="J31" s="2" t="s">
        <v>95</v>
      </c>
      <c r="K31" s="7" t="str">
        <f>HYPERLINK("https://my.zakupki.prom.ua/cabinet/purchases/state_plan/view/6868532")</f>
        <v>https://my.zakupki.prom.ua/cabinet/purchases/state_plan/view/6868532</v>
      </c>
    </row>
    <row r="32" spans="1:11" ht="40.200000000000003" x14ac:dyDescent="0.3">
      <c r="A32" s="2" t="s">
        <v>100</v>
      </c>
      <c r="B32" s="3" t="s">
        <v>101</v>
      </c>
      <c r="C32" s="3" t="s">
        <v>102</v>
      </c>
      <c r="D32" s="3" t="s">
        <v>103</v>
      </c>
      <c r="E32" s="4">
        <v>276271.52</v>
      </c>
      <c r="F32" s="2" t="s">
        <v>14</v>
      </c>
      <c r="G32" s="5">
        <v>43483</v>
      </c>
      <c r="H32" s="6">
        <v>43466.666666666664</v>
      </c>
      <c r="I32" s="2" t="s">
        <v>104</v>
      </c>
      <c r="J32" s="2" t="s">
        <v>105</v>
      </c>
      <c r="K32" s="7" t="str">
        <f>HYPERLINK("https://my.zakupki.prom.ua/cabinet/purchases/state_plan/view/6769791")</f>
        <v>https://my.zakupki.prom.ua/cabinet/purchases/state_plan/view/6769791</v>
      </c>
    </row>
    <row r="33" spans="1:1" x14ac:dyDescent="0.3">
      <c r="A33" s="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2019-02-25T08:23:43Z</dcterms:modified>
</cp:coreProperties>
</file>