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арина Рудоман\Марина Рудоман\2019\ДАТА ГОВ\02 лютий\06.02\"/>
    </mc:Choice>
  </mc:AlternateContent>
  <bookViews>
    <workbookView xWindow="0" yWindow="0" windowWidth="15360" windowHeight="8544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</calcChain>
</file>

<file path=xl/sharedStrings.xml><?xml version="1.0" encoding="utf-8"?>
<sst xmlns="http://schemas.openxmlformats.org/spreadsheetml/2006/main" count="200" uniqueCount="109">
  <si>
    <t>Список державних планів</t>
  </si>
  <si>
    <t>Присвоєний ID плану</t>
  </si>
  <si>
    <t>Конкретна назва предмета закупівлі</t>
  </si>
  <si>
    <t>Примітки</t>
  </si>
  <si>
    <t>Тип процедури</t>
  </si>
  <si>
    <t>Очікувана вартість</t>
  </si>
  <si>
    <t>Валюта</t>
  </si>
  <si>
    <t>Дата публікації</t>
  </si>
  <si>
    <t>Орієнтовний початок проведення процедури закупівлі</t>
  </si>
  <si>
    <t>Класифікатори ДК</t>
  </si>
  <si>
    <t>Класифікатори КЕКВ</t>
  </si>
  <si>
    <t>Публічна посилання на план</t>
  </si>
  <si>
    <t>UA-P-2019-02-01-004822-b</t>
  </si>
  <si>
    <t>72250000-2 Послуги з технічної підтримки програмного забезпечення системи електронного документообігу на базі «АВТОМАТИЗОВАНОЇ СИСТЕМИ УПРАВЛІННЯ ДОКУМЕНТАМИ» ДОК ПРОФ 3»</t>
  </si>
  <si>
    <t>Без використання електронної системи</t>
  </si>
  <si>
    <t>UAH</t>
  </si>
  <si>
    <t>72250000-2 Послуги, пов’язані із системами та підтримкою</t>
  </si>
  <si>
    <t>2240 Оплата послуг (крім комунальних)</t>
  </si>
  <si>
    <t>UA-P-2019-01-31-012148-b</t>
  </si>
  <si>
    <t>79710000-4 Здійснення охорони об’єкта, на якому знаходиться майно Замовника, шляхом спостереження за технічними засобами сигналізації, встановлених на Об’єкті, та обслуговування сигналізації на ньому, а також в разі необхідності його перезакриття</t>
  </si>
  <si>
    <t>79710000-4 Охоронні послуги</t>
  </si>
  <si>
    <t>UA-P-2019-01-30-003610-b</t>
  </si>
  <si>
    <t>09130000-9 Бензин А-95</t>
  </si>
  <si>
    <t>Відкриті торги</t>
  </si>
  <si>
    <t>09130000-9 Нафта і дистиляти</t>
  </si>
  <si>
    <t>2210 Предмети, матеріали, обладнання та інвентар</t>
  </si>
  <si>
    <t>UA-P-2019-01-28-007692-b</t>
  </si>
  <si>
    <t>72220000-3 Постачання компоненти «КОНСОЛІДАЦІЯ» комп’ютерної програми «M.E.Doc»</t>
  </si>
  <si>
    <t>72220000-3 Консультаційні послуги з питань систем та з технічних питань</t>
  </si>
  <si>
    <t>UA-P-2019-01-25-008548-b</t>
  </si>
  <si>
    <t>72410000-7 Роботи з підключення до мережі Оператора</t>
  </si>
  <si>
    <t>72410000-7 Послуги провайдерів</t>
  </si>
  <si>
    <t>UA-P-2019-01-24-012245-b</t>
  </si>
  <si>
    <t>66110000-4 Банківські послуги</t>
  </si>
  <si>
    <t>UA-P-2019-01-24-012156-b</t>
  </si>
  <si>
    <t>79990000-0 Відшкодування витрат балансоутримувача на утримання орендованого майна</t>
  </si>
  <si>
    <t>79990000-0 Різні послуги, пов’язані з діловою сферою</t>
  </si>
  <si>
    <t>UA-P-2019-01-24-011936-b</t>
  </si>
  <si>
    <t>98340000-8 Послуги з прибирання території</t>
  </si>
  <si>
    <t>98340000-8 Послуги з тимчасового розміщення (проживання) та офісні послуги</t>
  </si>
  <si>
    <t>UA-P-2019-01-24-011810-b</t>
  </si>
  <si>
    <t>98340000-8 Послуги з управління багатоквартирним будинком</t>
  </si>
  <si>
    <t>UA-P-2019-01-24-011682-b</t>
  </si>
  <si>
    <t>80570000-0 Підвищення кваліфікації, навчання, підготовка, перепідготовка кадрів</t>
  </si>
  <si>
    <t>80570000-0 Послуги з професійної підготовки у сфері підвищення кваліфікації</t>
  </si>
  <si>
    <t>2282 Окремі заходи по реалізації державних (регіональних) програм, не віднесені до заходів розвитку</t>
  </si>
  <si>
    <t>UA-P-2019-01-24-011396-b</t>
  </si>
  <si>
    <t>64110000-0 Поштові послуги</t>
  </si>
  <si>
    <t>UA-P-2019-01-24-011153-b</t>
  </si>
  <si>
    <t>60160000-7 Послуги з організації перевезень відправлень</t>
  </si>
  <si>
    <t>60160000-7 Перевезення пошти автомобільним транспортом</t>
  </si>
  <si>
    <t>UA-P-2019-01-24-010932-b</t>
  </si>
  <si>
    <t>50710000-5 Технічне обслуговування та поточний ремонт електрообладнання</t>
  </si>
  <si>
    <t>50710000-5 Послуги з ремонту і технічного обслуговування електричного і механічного устаткування будівель</t>
  </si>
  <si>
    <t>UA-P-2019-01-24-010800-b</t>
  </si>
  <si>
    <t>22410000-7 Марки</t>
  </si>
  <si>
    <t>UA-P-2019-01-24-010674-b</t>
  </si>
  <si>
    <t>09110000-3 Вугілля</t>
  </si>
  <si>
    <t>09110000-3 Тверде паливо</t>
  </si>
  <si>
    <t>2275 Оплата інших енергоносіїв</t>
  </si>
  <si>
    <t>UA-P-2019-01-24-010327-b</t>
  </si>
  <si>
    <t>90430000-0 Водовідведення</t>
  </si>
  <si>
    <t>90430000-0 Послуги з відведення стічних вод</t>
  </si>
  <si>
    <t>2272 Оплата водопостачання та водовідведення</t>
  </si>
  <si>
    <t>UA-P-2019-01-24-010216-b</t>
  </si>
  <si>
    <t>65110000-7 Водопостачання</t>
  </si>
  <si>
    <t>65110000-7 Розподіл води</t>
  </si>
  <si>
    <t>UA-P-2019-01-24-009960-b</t>
  </si>
  <si>
    <t>90510000-5 Утилізація/видалення сміття та поводження зі сміттям</t>
  </si>
  <si>
    <t>2275 Оплата інших енергоносіїв та інших комунальних послуг</t>
  </si>
  <si>
    <t>UA-P-2019-01-24-009394-b</t>
  </si>
  <si>
    <t>66510000-8 Страхові послуги</t>
  </si>
  <si>
    <t>UA-P-2019-01-24-009299-b</t>
  </si>
  <si>
    <t>50320000-4 Технічне обслуговування і поточний ремонт персональних комп’ютерів та периферійних пристроїв</t>
  </si>
  <si>
    <t>50320000-4 Послуги з ремонту і технічного обслуговування персональних комп’ютерів</t>
  </si>
  <si>
    <t>UA-P-2019-01-24-009183-b</t>
  </si>
  <si>
    <t>50310000-1 Технічне обслуговування і поточний ремонт фотокопіювальної техніки</t>
  </si>
  <si>
    <t>50310000-1 Технічне обслуговування і ремонт офісної техніки</t>
  </si>
  <si>
    <t>UA-P-2019-01-24-006748-b</t>
  </si>
  <si>
    <t>50110000-9 Послуги з поточного ремонту і технічного обслуговування автомобілів</t>
  </si>
  <si>
    <t>50110000-9 Послуги з ремонту і технічного обслуговування мототранспортних засобів і супутнього обладнання</t>
  </si>
  <si>
    <t>UA-P-2019-01-24-006276-b</t>
  </si>
  <si>
    <t>79710000-4 Централізована охорона об’єкта технічними засобами сигналізації, з реагуванням наряду поліції охорони та перезакриттям об’єкту</t>
  </si>
  <si>
    <t>UA-P-2019-01-24-006072-b</t>
  </si>
  <si>
    <t>72410000-7 Інтернет-послуги (телекомунікаційні послуги з доступу до мережі Інтернет)</t>
  </si>
  <si>
    <t>UA-P-2019-01-24-005960-b</t>
  </si>
  <si>
    <t>64210000-1 Телекомунікаційні послуги</t>
  </si>
  <si>
    <t>64210000-1 Послуги телефонного зв’язку та передачі даних</t>
  </si>
  <si>
    <t>UA-P-2019-01-24-005911-b</t>
  </si>
  <si>
    <t>79130000-4 Послуги нотаріальні</t>
  </si>
  <si>
    <t>79130000-4 Юридичні послуги, пов’язані з оформленням і засвідченням документів</t>
  </si>
  <si>
    <t>UA-P-2019-01-24-005762-b</t>
  </si>
  <si>
    <t>19510000-4 Гумові кліше</t>
  </si>
  <si>
    <t>19510000-4 Гумові вироби</t>
  </si>
  <si>
    <t>UA-P-2019-01-22-012139-b</t>
  </si>
  <si>
    <t>d41d8cd98f00b204e9800998ecf8427e Теплова енергія</t>
  </si>
  <si>
    <t>Переговорна процедура</t>
  </si>
  <si>
    <t>09320000-8 Пара, гаряча вода та пов’язана продукція</t>
  </si>
  <si>
    <t>2271 Оплата теплопостачання</t>
  </si>
  <si>
    <t>UA-P-2019-01-22-007930-c</t>
  </si>
  <si>
    <t>п.5 ст. 36 Закону України «Про публічні закупівлі» від 25.12.2015 року № 922-VIII</t>
  </si>
  <si>
    <t>UA-P-2019-01-22-003264-a</t>
  </si>
  <si>
    <t>d41d8cd98f00b204e9800998ecf8427e Постачання теплової енергії (централізоване опалення; централізоване постачання гарячої води)</t>
  </si>
  <si>
    <t>UA-P-2019-01-18-000266-b</t>
  </si>
  <si>
    <t>d41d8cd98f00b204e9800998ecf8427e Електрична енергія</t>
  </si>
  <si>
    <t>Постачання електричної енергії постачальником універсальних послуг</t>
  </si>
  <si>
    <t>Переговорна процедура, скорочена</t>
  </si>
  <si>
    <t>09310000-5 Електрична енергія</t>
  </si>
  <si>
    <t>2273 Оплата електроенергії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</si>
</sst>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dd\.mm\.yyyy\ hh:mm"/>
  </numFmts>
  <fonts count="10" x14ac:knownFonts="1">
    <font>
      <sz val="10"/>
      <name val="Arial"/>
      <charset val="1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7"/>
      </patternFill>
    </fill>
  </fills>
  <borders count="2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1">
    <xf numFmtId="0" fontId="0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wrapText="1"/>
    </xf>
    <xf numFmtId="4" fontId="6" fillId="0" borderId="0" xfId="0" applyNumberFormat="1" applyFont="1" applyFill="1" applyBorder="1" applyAlignment="1" applyProtection="1"/>
    <xf numFmtId="164" fontId="7" fillId="0" borderId="0" xfId="0" applyNumberFormat="1" applyFont="1" applyFill="1" applyBorder="1" applyAlignment="1" applyProtection="1"/>
    <xf numFmtId="165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3"/>
  <sheetViews>
    <sheetView tabSelected="1" zoomScaleNormal="100" workbookViewId="0">
      <pane ySplit="2" topLeftCell="A9" activePane="bottomLeft" state="frozen"/>
      <selection pane="bottomLeft" activeCell="A42" sqref="A42"/>
    </sheetView>
  </sheetViews>
  <sheetFormatPr defaultRowHeight="13.2" x14ac:dyDescent="0.25"/>
  <cols>
    <col min="1" max="1" width="15" customWidth="1"/>
    <col min="2" max="2" width="35" customWidth="1"/>
    <col min="3" max="3" width="30" customWidth="1"/>
    <col min="4" max="4" width="25" customWidth="1"/>
    <col min="5" max="5" width="15" customWidth="1"/>
    <col min="6" max="6" width="10" customWidth="1"/>
    <col min="7" max="10" width="20" customWidth="1"/>
    <col min="11" max="11" width="30" customWidth="1"/>
  </cols>
  <sheetData>
    <row r="1" spans="1:11" x14ac:dyDescent="0.25">
      <c r="A1" s="1" t="s">
        <v>0</v>
      </c>
    </row>
    <row r="2" spans="1:11" ht="52.8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 ht="79.2" x14ac:dyDescent="0.25">
      <c r="A3" s="1" t="s">
        <v>12</v>
      </c>
      <c r="B3" s="3" t="s">
        <v>13</v>
      </c>
      <c r="C3" s="4"/>
      <c r="D3" s="5" t="s">
        <v>14</v>
      </c>
      <c r="E3" s="6">
        <v>120240</v>
      </c>
      <c r="F3" s="1" t="s">
        <v>15</v>
      </c>
      <c r="G3" s="7">
        <v>43497</v>
      </c>
      <c r="H3" s="8">
        <v>43466.083333333336</v>
      </c>
      <c r="I3" s="1" t="s">
        <v>16</v>
      </c>
      <c r="J3" s="1" t="s">
        <v>17</v>
      </c>
      <c r="K3" s="9" t="str">
        <f>HYPERLINK("https://my.zakupki.prom.ua/cabinet/purchases/state_plan/view/7104967")</f>
        <v>https://my.zakupki.prom.ua/cabinet/purchases/state_plan/view/7104967</v>
      </c>
    </row>
    <row r="4" spans="1:11" ht="105.6" x14ac:dyDescent="0.25">
      <c r="A4" s="1" t="s">
        <v>18</v>
      </c>
      <c r="B4" s="3" t="s">
        <v>19</v>
      </c>
      <c r="C4" s="4"/>
      <c r="D4" s="5" t="s">
        <v>14</v>
      </c>
      <c r="E4" s="6">
        <v>21165.75</v>
      </c>
      <c r="F4" s="1" t="s">
        <v>15</v>
      </c>
      <c r="G4" s="7">
        <v>43496</v>
      </c>
      <c r="H4" s="8">
        <v>43466.083333333336</v>
      </c>
      <c r="I4" s="1" t="s">
        <v>20</v>
      </c>
      <c r="J4" s="1" t="s">
        <v>17</v>
      </c>
      <c r="K4" s="9" t="str">
        <f>HYPERLINK("https://my.zakupki.prom.ua/cabinet/purchases/state_plan/view/7091373")</f>
        <v>https://my.zakupki.prom.ua/cabinet/purchases/state_plan/view/7091373</v>
      </c>
    </row>
    <row r="5" spans="1:11" x14ac:dyDescent="0.25">
      <c r="A5" s="1" t="s">
        <v>21</v>
      </c>
      <c r="B5" s="3" t="s">
        <v>22</v>
      </c>
      <c r="C5" s="4"/>
      <c r="D5" s="5" t="s">
        <v>23</v>
      </c>
      <c r="E5" s="6">
        <v>90000</v>
      </c>
      <c r="F5" s="1" t="s">
        <v>15</v>
      </c>
      <c r="G5" s="7">
        <v>43495</v>
      </c>
      <c r="H5" s="8">
        <v>43466.083333333336</v>
      </c>
      <c r="I5" s="1" t="s">
        <v>24</v>
      </c>
      <c r="J5" s="1" t="s">
        <v>25</v>
      </c>
      <c r="K5" s="9" t="str">
        <f>HYPERLINK("https://my.zakupki.prom.ua/cabinet/purchases/state_plan/view/7051132")</f>
        <v>https://my.zakupki.prom.ua/cabinet/purchases/state_plan/view/7051132</v>
      </c>
    </row>
    <row r="6" spans="1:11" ht="39.6" x14ac:dyDescent="0.25">
      <c r="A6" s="1" t="s">
        <v>26</v>
      </c>
      <c r="B6" s="3" t="s">
        <v>27</v>
      </c>
      <c r="C6" s="4"/>
      <c r="D6" s="5" t="s">
        <v>14</v>
      </c>
      <c r="E6" s="6">
        <v>200</v>
      </c>
      <c r="F6" s="1" t="s">
        <v>15</v>
      </c>
      <c r="G6" s="7">
        <v>43493</v>
      </c>
      <c r="H6" s="8">
        <v>43466.083333333336</v>
      </c>
      <c r="I6" s="1" t="s">
        <v>28</v>
      </c>
      <c r="J6" s="1" t="s">
        <v>17</v>
      </c>
      <c r="K6" s="9" t="str">
        <f>HYPERLINK("https://my.zakupki.prom.ua/cabinet/purchases/state_plan/view/7003178")</f>
        <v>https://my.zakupki.prom.ua/cabinet/purchases/state_plan/view/7003178</v>
      </c>
    </row>
    <row r="7" spans="1:11" ht="26.4" x14ac:dyDescent="0.25">
      <c r="A7" s="1" t="s">
        <v>29</v>
      </c>
      <c r="B7" s="3" t="s">
        <v>30</v>
      </c>
      <c r="C7" s="4"/>
      <c r="D7" s="5" t="s">
        <v>14</v>
      </c>
      <c r="E7" s="6">
        <v>3000</v>
      </c>
      <c r="F7" s="1" t="s">
        <v>15</v>
      </c>
      <c r="G7" s="7">
        <v>43490</v>
      </c>
      <c r="H7" s="8">
        <v>43497.083333333336</v>
      </c>
      <c r="I7" s="1" t="s">
        <v>31</v>
      </c>
      <c r="J7" s="1" t="s">
        <v>17</v>
      </c>
      <c r="K7" s="9" t="str">
        <f>HYPERLINK("https://my.zakupki.prom.ua/cabinet/purchases/state_plan/view/6963057")</f>
        <v>https://my.zakupki.prom.ua/cabinet/purchases/state_plan/view/6963057</v>
      </c>
    </row>
    <row r="8" spans="1:11" ht="26.4" x14ac:dyDescent="0.25">
      <c r="A8" s="1" t="s">
        <v>32</v>
      </c>
      <c r="B8" s="3" t="s">
        <v>33</v>
      </c>
      <c r="C8" s="4"/>
      <c r="D8" s="5" t="s">
        <v>14</v>
      </c>
      <c r="E8" s="6">
        <v>100</v>
      </c>
      <c r="F8" s="1" t="s">
        <v>15</v>
      </c>
      <c r="G8" s="7">
        <v>43489</v>
      </c>
      <c r="H8" s="8">
        <v>43466.083333333336</v>
      </c>
      <c r="I8" s="1" t="s">
        <v>33</v>
      </c>
      <c r="J8" s="1" t="s">
        <v>17</v>
      </c>
      <c r="K8" s="9" t="str">
        <f>HYPERLINK("https://my.zakupki.prom.ua/cabinet/purchases/state_plan/view/6941101")</f>
        <v>https://my.zakupki.prom.ua/cabinet/purchases/state_plan/view/6941101</v>
      </c>
    </row>
    <row r="9" spans="1:11" ht="39.6" x14ac:dyDescent="0.25">
      <c r="A9" s="1" t="s">
        <v>34</v>
      </c>
      <c r="B9" s="3" t="s">
        <v>35</v>
      </c>
      <c r="C9" s="4"/>
      <c r="D9" s="5" t="s">
        <v>14</v>
      </c>
      <c r="E9" s="6">
        <v>17719.080000000002</v>
      </c>
      <c r="F9" s="1" t="s">
        <v>15</v>
      </c>
      <c r="G9" s="7">
        <v>43489</v>
      </c>
      <c r="H9" s="8">
        <v>43466.083333333336</v>
      </c>
      <c r="I9" s="1" t="s">
        <v>36</v>
      </c>
      <c r="J9" s="1" t="s">
        <v>17</v>
      </c>
      <c r="K9" s="9" t="str">
        <f>HYPERLINK("https://my.zakupki.prom.ua/cabinet/purchases/state_plan/view/6941032")</f>
        <v>https://my.zakupki.prom.ua/cabinet/purchases/state_plan/view/6941032</v>
      </c>
    </row>
    <row r="10" spans="1:11" ht="26.4" x14ac:dyDescent="0.25">
      <c r="A10" s="1" t="s">
        <v>37</v>
      </c>
      <c r="B10" s="3" t="s">
        <v>38</v>
      </c>
      <c r="C10" s="4"/>
      <c r="D10" s="5" t="s">
        <v>14</v>
      </c>
      <c r="E10" s="6">
        <v>720</v>
      </c>
      <c r="F10" s="1" t="s">
        <v>15</v>
      </c>
      <c r="G10" s="7">
        <v>43489</v>
      </c>
      <c r="H10" s="8">
        <v>43466.083333333336</v>
      </c>
      <c r="I10" s="1" t="s">
        <v>39</v>
      </c>
      <c r="J10" s="1" t="s">
        <v>17</v>
      </c>
      <c r="K10" s="9" t="str">
        <f>HYPERLINK("https://my.zakupki.prom.ua/cabinet/purchases/state_plan/view/6940453")</f>
        <v>https://my.zakupki.prom.ua/cabinet/purchases/state_plan/view/6940453</v>
      </c>
    </row>
    <row r="11" spans="1:11" ht="26.4" x14ac:dyDescent="0.25">
      <c r="A11" s="1" t="s">
        <v>40</v>
      </c>
      <c r="B11" s="3" t="s">
        <v>41</v>
      </c>
      <c r="C11" s="4"/>
      <c r="D11" s="5" t="s">
        <v>14</v>
      </c>
      <c r="E11" s="6">
        <v>12000</v>
      </c>
      <c r="F11" s="1" t="s">
        <v>15</v>
      </c>
      <c r="G11" s="7">
        <v>43489</v>
      </c>
      <c r="H11" s="8">
        <v>43466.083333333336</v>
      </c>
      <c r="I11" s="1" t="s">
        <v>39</v>
      </c>
      <c r="J11" s="1" t="s">
        <v>17</v>
      </c>
      <c r="K11" s="9" t="str">
        <f>HYPERLINK("https://my.zakupki.prom.ua/cabinet/purchases/state_plan/view/6940180")</f>
        <v>https://my.zakupki.prom.ua/cabinet/purchases/state_plan/view/6940180</v>
      </c>
    </row>
    <row r="12" spans="1:11" ht="39.6" x14ac:dyDescent="0.25">
      <c r="A12" s="1" t="s">
        <v>42</v>
      </c>
      <c r="B12" s="3" t="s">
        <v>43</v>
      </c>
      <c r="C12" s="4"/>
      <c r="D12" s="5" t="s">
        <v>14</v>
      </c>
      <c r="E12" s="6">
        <v>7000</v>
      </c>
      <c r="F12" s="1" t="s">
        <v>15</v>
      </c>
      <c r="G12" s="7">
        <v>43489</v>
      </c>
      <c r="H12" s="8">
        <v>43586.125</v>
      </c>
      <c r="I12" s="1" t="s">
        <v>44</v>
      </c>
      <c r="J12" s="1" t="s">
        <v>45</v>
      </c>
      <c r="K12" s="9" t="str">
        <f>HYPERLINK("https://my.zakupki.prom.ua/cabinet/purchases/state_plan/view/6939696")</f>
        <v>https://my.zakupki.prom.ua/cabinet/purchases/state_plan/view/6939696</v>
      </c>
    </row>
    <row r="13" spans="1:11" ht="26.4" x14ac:dyDescent="0.25">
      <c r="A13" s="1" t="s">
        <v>46</v>
      </c>
      <c r="B13" s="3" t="s">
        <v>47</v>
      </c>
      <c r="C13" s="4"/>
      <c r="D13" s="5" t="s">
        <v>14</v>
      </c>
      <c r="E13" s="6">
        <v>16000</v>
      </c>
      <c r="F13" s="1" t="s">
        <v>15</v>
      </c>
      <c r="G13" s="7">
        <v>43489</v>
      </c>
      <c r="H13" s="8">
        <v>43466.083333333336</v>
      </c>
      <c r="I13" s="1" t="s">
        <v>47</v>
      </c>
      <c r="J13" s="1" t="s">
        <v>17</v>
      </c>
      <c r="K13" s="9" t="str">
        <f>HYPERLINK("https://my.zakupki.prom.ua/cabinet/purchases/state_plan/view/6939276")</f>
        <v>https://my.zakupki.prom.ua/cabinet/purchases/state_plan/view/6939276</v>
      </c>
    </row>
    <row r="14" spans="1:11" ht="26.4" x14ac:dyDescent="0.25">
      <c r="A14" s="1" t="s">
        <v>48</v>
      </c>
      <c r="B14" s="3" t="s">
        <v>49</v>
      </c>
      <c r="C14" s="4"/>
      <c r="D14" s="5" t="s">
        <v>14</v>
      </c>
      <c r="E14" s="6">
        <v>25000</v>
      </c>
      <c r="F14" s="1" t="s">
        <v>15</v>
      </c>
      <c r="G14" s="7">
        <v>43489</v>
      </c>
      <c r="H14" s="8">
        <v>43466.083333333336</v>
      </c>
      <c r="I14" s="1" t="s">
        <v>50</v>
      </c>
      <c r="J14" s="1" t="s">
        <v>17</v>
      </c>
      <c r="K14" s="9" t="str">
        <f>HYPERLINK("https://my.zakupki.prom.ua/cabinet/purchases/state_plan/view/6938686")</f>
        <v>https://my.zakupki.prom.ua/cabinet/purchases/state_plan/view/6938686</v>
      </c>
    </row>
    <row r="15" spans="1:11" ht="39.6" x14ac:dyDescent="0.25">
      <c r="A15" s="1" t="s">
        <v>51</v>
      </c>
      <c r="B15" s="3" t="s">
        <v>52</v>
      </c>
      <c r="C15" s="4"/>
      <c r="D15" s="5" t="s">
        <v>14</v>
      </c>
      <c r="E15" s="6">
        <v>55000</v>
      </c>
      <c r="F15" s="1" t="s">
        <v>15</v>
      </c>
      <c r="G15" s="7">
        <v>43489</v>
      </c>
      <c r="H15" s="8">
        <v>43466.083333333336</v>
      </c>
      <c r="I15" s="1" t="s">
        <v>53</v>
      </c>
      <c r="J15" s="1" t="s">
        <v>17</v>
      </c>
      <c r="K15" s="9" t="str">
        <f>HYPERLINK("https://my.zakupki.prom.ua/cabinet/purchases/state_plan/view/6938529")</f>
        <v>https://my.zakupki.prom.ua/cabinet/purchases/state_plan/view/6938529</v>
      </c>
    </row>
    <row r="16" spans="1:11" ht="26.4" x14ac:dyDescent="0.25">
      <c r="A16" s="1" t="s">
        <v>54</v>
      </c>
      <c r="B16" s="3" t="s">
        <v>55</v>
      </c>
      <c r="C16" s="4"/>
      <c r="D16" s="5" t="s">
        <v>14</v>
      </c>
      <c r="E16" s="6">
        <v>100000</v>
      </c>
      <c r="F16" s="1" t="s">
        <v>15</v>
      </c>
      <c r="G16" s="7">
        <v>43489</v>
      </c>
      <c r="H16" s="8">
        <v>43525.083333333336</v>
      </c>
      <c r="I16" s="1" t="s">
        <v>55</v>
      </c>
      <c r="J16" s="1" t="s">
        <v>25</v>
      </c>
      <c r="K16" s="9" t="str">
        <f>HYPERLINK("https://my.zakupki.prom.ua/cabinet/purchases/state_plan/view/6937819")</f>
        <v>https://my.zakupki.prom.ua/cabinet/purchases/state_plan/view/6937819</v>
      </c>
    </row>
    <row r="17" spans="1:11" ht="26.4" x14ac:dyDescent="0.25">
      <c r="A17" s="1" t="s">
        <v>56</v>
      </c>
      <c r="B17" s="3" t="s">
        <v>57</v>
      </c>
      <c r="C17" s="4"/>
      <c r="D17" s="5" t="s">
        <v>14</v>
      </c>
      <c r="E17" s="6">
        <v>45000</v>
      </c>
      <c r="F17" s="1" t="s">
        <v>15</v>
      </c>
      <c r="G17" s="7">
        <v>43489</v>
      </c>
      <c r="H17" s="8">
        <v>43709.125</v>
      </c>
      <c r="I17" s="1" t="s">
        <v>58</v>
      </c>
      <c r="J17" s="1" t="s">
        <v>59</v>
      </c>
      <c r="K17" s="9" t="str">
        <f>HYPERLINK("https://my.zakupki.prom.ua/cabinet/purchases/state_plan/view/6937758")</f>
        <v>https://my.zakupki.prom.ua/cabinet/purchases/state_plan/view/6937758</v>
      </c>
    </row>
    <row r="18" spans="1:11" ht="26.4" x14ac:dyDescent="0.25">
      <c r="A18" s="1" t="s">
        <v>60</v>
      </c>
      <c r="B18" s="3" t="s">
        <v>61</v>
      </c>
      <c r="C18" s="4"/>
      <c r="D18" s="5" t="s">
        <v>14</v>
      </c>
      <c r="E18" s="6">
        <v>11000</v>
      </c>
      <c r="F18" s="1" t="s">
        <v>15</v>
      </c>
      <c r="G18" s="7">
        <v>43489</v>
      </c>
      <c r="H18" s="8">
        <v>43466.083333333336</v>
      </c>
      <c r="I18" s="1" t="s">
        <v>62</v>
      </c>
      <c r="J18" s="1" t="s">
        <v>63</v>
      </c>
      <c r="K18" s="9" t="str">
        <f>HYPERLINK("https://my.zakupki.prom.ua/cabinet/purchases/state_plan/view/6937159")</f>
        <v>https://my.zakupki.prom.ua/cabinet/purchases/state_plan/view/6937159</v>
      </c>
    </row>
    <row r="19" spans="1:11" ht="26.4" x14ac:dyDescent="0.25">
      <c r="A19" s="1" t="s">
        <v>64</v>
      </c>
      <c r="B19" s="3" t="s">
        <v>65</v>
      </c>
      <c r="C19" s="4"/>
      <c r="D19" s="5" t="s">
        <v>14</v>
      </c>
      <c r="E19" s="6">
        <v>6000</v>
      </c>
      <c r="F19" s="1" t="s">
        <v>15</v>
      </c>
      <c r="G19" s="7">
        <v>43489</v>
      </c>
      <c r="H19" s="8">
        <v>43466.083333333336</v>
      </c>
      <c r="I19" s="1" t="s">
        <v>66</v>
      </c>
      <c r="J19" s="1" t="s">
        <v>63</v>
      </c>
      <c r="K19" s="9" t="str">
        <f>HYPERLINK("https://my.zakupki.prom.ua/cabinet/purchases/state_plan/view/6936887")</f>
        <v>https://my.zakupki.prom.ua/cabinet/purchases/state_plan/view/6936887</v>
      </c>
    </row>
    <row r="20" spans="1:11" ht="26.4" x14ac:dyDescent="0.25">
      <c r="A20" s="1" t="s">
        <v>67</v>
      </c>
      <c r="B20" s="3" t="s">
        <v>68</v>
      </c>
      <c r="C20" s="4"/>
      <c r="D20" s="5" t="s">
        <v>14</v>
      </c>
      <c r="E20" s="6">
        <v>2000</v>
      </c>
      <c r="F20" s="1" t="s">
        <v>15</v>
      </c>
      <c r="G20" s="7">
        <v>43489</v>
      </c>
      <c r="H20" s="8">
        <v>43466.083333333336</v>
      </c>
      <c r="I20" s="1" t="s">
        <v>68</v>
      </c>
      <c r="J20" s="1" t="s">
        <v>69</v>
      </c>
      <c r="K20" s="9" t="str">
        <f>HYPERLINK("https://my.zakupki.prom.ua/cabinet/purchases/state_plan/view/6936319")</f>
        <v>https://my.zakupki.prom.ua/cabinet/purchases/state_plan/view/6936319</v>
      </c>
    </row>
    <row r="21" spans="1:11" ht="26.4" x14ac:dyDescent="0.25">
      <c r="A21" s="1" t="s">
        <v>70</v>
      </c>
      <c r="B21" s="3" t="s">
        <v>71</v>
      </c>
      <c r="C21" s="4"/>
      <c r="D21" s="5" t="s">
        <v>14</v>
      </c>
      <c r="E21" s="6">
        <v>14000</v>
      </c>
      <c r="F21" s="1" t="s">
        <v>15</v>
      </c>
      <c r="G21" s="7">
        <v>43489</v>
      </c>
      <c r="H21" s="8">
        <v>43497.083333333336</v>
      </c>
      <c r="I21" s="1" t="s">
        <v>71</v>
      </c>
      <c r="J21" s="1" t="s">
        <v>17</v>
      </c>
      <c r="K21" s="9" t="str">
        <f>HYPERLINK("https://my.zakupki.prom.ua/cabinet/purchases/state_plan/view/6935476")</f>
        <v>https://my.zakupki.prom.ua/cabinet/purchases/state_plan/view/6935476</v>
      </c>
    </row>
    <row r="22" spans="1:11" ht="52.8" x14ac:dyDescent="0.25">
      <c r="A22" s="1" t="s">
        <v>72</v>
      </c>
      <c r="B22" s="3" t="s">
        <v>73</v>
      </c>
      <c r="C22" s="4"/>
      <c r="D22" s="5" t="s">
        <v>14</v>
      </c>
      <c r="E22" s="6">
        <v>150000</v>
      </c>
      <c r="F22" s="1" t="s">
        <v>15</v>
      </c>
      <c r="G22" s="7">
        <v>43489</v>
      </c>
      <c r="H22" s="8">
        <v>43497.083333333336</v>
      </c>
      <c r="I22" s="1" t="s">
        <v>74</v>
      </c>
      <c r="J22" s="1" t="s">
        <v>17</v>
      </c>
      <c r="K22" s="9" t="str">
        <f>HYPERLINK("https://my.zakupki.prom.ua/cabinet/purchases/state_plan/view/6934899")</f>
        <v>https://my.zakupki.prom.ua/cabinet/purchases/state_plan/view/6934899</v>
      </c>
    </row>
    <row r="23" spans="1:11" ht="39.6" x14ac:dyDescent="0.25">
      <c r="A23" s="1" t="s">
        <v>75</v>
      </c>
      <c r="B23" s="3" t="s">
        <v>76</v>
      </c>
      <c r="C23" s="4"/>
      <c r="D23" s="5" t="s">
        <v>14</v>
      </c>
      <c r="E23" s="6">
        <v>100000</v>
      </c>
      <c r="F23" s="1" t="s">
        <v>15</v>
      </c>
      <c r="G23" s="7">
        <v>43489</v>
      </c>
      <c r="H23" s="8">
        <v>43497.083333333336</v>
      </c>
      <c r="I23" s="1" t="s">
        <v>77</v>
      </c>
      <c r="J23" s="1" t="s">
        <v>17</v>
      </c>
      <c r="K23" s="9" t="str">
        <f>HYPERLINK("https://my.zakupki.prom.ua/cabinet/purchases/state_plan/view/6934840")</f>
        <v>https://my.zakupki.prom.ua/cabinet/purchases/state_plan/view/6934840</v>
      </c>
    </row>
    <row r="24" spans="1:11" ht="39.6" x14ac:dyDescent="0.25">
      <c r="A24" s="1" t="s">
        <v>78</v>
      </c>
      <c r="B24" s="3" t="s">
        <v>79</v>
      </c>
      <c r="C24" s="4"/>
      <c r="D24" s="5" t="s">
        <v>14</v>
      </c>
      <c r="E24" s="6">
        <v>50000</v>
      </c>
      <c r="F24" s="1" t="s">
        <v>15</v>
      </c>
      <c r="G24" s="7">
        <v>43489</v>
      </c>
      <c r="H24" s="8">
        <v>43466.083333333336</v>
      </c>
      <c r="I24" s="1" t="s">
        <v>80</v>
      </c>
      <c r="J24" s="1" t="s">
        <v>17</v>
      </c>
      <c r="K24" s="9" t="str">
        <f>HYPERLINK("https://my.zakupki.prom.ua/cabinet/purchases/state_plan/view/6930366")</f>
        <v>https://my.zakupki.prom.ua/cabinet/purchases/state_plan/view/6930366</v>
      </c>
    </row>
    <row r="25" spans="1:11" ht="66" x14ac:dyDescent="0.25">
      <c r="A25" s="1" t="s">
        <v>81</v>
      </c>
      <c r="B25" s="3" t="s">
        <v>82</v>
      </c>
      <c r="C25" s="4"/>
      <c r="D25" s="5" t="s">
        <v>14</v>
      </c>
      <c r="E25" s="6">
        <v>38000</v>
      </c>
      <c r="F25" s="1" t="s">
        <v>15</v>
      </c>
      <c r="G25" s="7">
        <v>43489</v>
      </c>
      <c r="H25" s="8">
        <v>43466.083333333336</v>
      </c>
      <c r="I25" s="1" t="s">
        <v>20</v>
      </c>
      <c r="J25" s="1" t="s">
        <v>17</v>
      </c>
      <c r="K25" s="9" t="str">
        <f>HYPERLINK("https://my.zakupki.prom.ua/cabinet/purchases/state_plan/view/6929458")</f>
        <v>https://my.zakupki.prom.ua/cabinet/purchases/state_plan/view/6929458</v>
      </c>
    </row>
    <row r="26" spans="1:11" ht="39.6" x14ac:dyDescent="0.25">
      <c r="A26" s="1" t="s">
        <v>83</v>
      </c>
      <c r="B26" s="3" t="s">
        <v>84</v>
      </c>
      <c r="C26" s="4"/>
      <c r="D26" s="5" t="s">
        <v>14</v>
      </c>
      <c r="E26" s="6">
        <v>106000</v>
      </c>
      <c r="F26" s="1" t="s">
        <v>15</v>
      </c>
      <c r="G26" s="7">
        <v>43489</v>
      </c>
      <c r="H26" s="8">
        <v>43466.083333333336</v>
      </c>
      <c r="I26" s="1" t="s">
        <v>31</v>
      </c>
      <c r="J26" s="1" t="s">
        <v>17</v>
      </c>
      <c r="K26" s="9" t="str">
        <f>HYPERLINK("https://my.zakupki.prom.ua/cabinet/purchases/state_plan/view/6929070")</f>
        <v>https://my.zakupki.prom.ua/cabinet/purchases/state_plan/view/6929070</v>
      </c>
    </row>
    <row r="27" spans="1:11" ht="26.4" x14ac:dyDescent="0.25">
      <c r="A27" s="1" t="s">
        <v>85</v>
      </c>
      <c r="B27" s="3" t="s">
        <v>86</v>
      </c>
      <c r="C27" s="4"/>
      <c r="D27" s="5" t="s">
        <v>14</v>
      </c>
      <c r="E27" s="6">
        <v>53000</v>
      </c>
      <c r="F27" s="1" t="s">
        <v>15</v>
      </c>
      <c r="G27" s="7">
        <v>43489</v>
      </c>
      <c r="H27" s="8">
        <v>43466.083333333336</v>
      </c>
      <c r="I27" s="1" t="s">
        <v>87</v>
      </c>
      <c r="J27" s="1" t="s">
        <v>17</v>
      </c>
      <c r="K27" s="9" t="str">
        <f>HYPERLINK("https://my.zakupki.prom.ua/cabinet/purchases/state_plan/view/6928936")</f>
        <v>https://my.zakupki.prom.ua/cabinet/purchases/state_plan/view/6928936</v>
      </c>
    </row>
    <row r="28" spans="1:11" ht="26.4" x14ac:dyDescent="0.25">
      <c r="A28" s="1" t="s">
        <v>88</v>
      </c>
      <c r="B28" s="3" t="s">
        <v>89</v>
      </c>
      <c r="C28" s="4"/>
      <c r="D28" s="5" t="s">
        <v>14</v>
      </c>
      <c r="E28" s="6">
        <v>1000</v>
      </c>
      <c r="F28" s="1" t="s">
        <v>15</v>
      </c>
      <c r="G28" s="7">
        <v>43489</v>
      </c>
      <c r="H28" s="8">
        <v>43466.083333333336</v>
      </c>
      <c r="I28" s="1" t="s">
        <v>90</v>
      </c>
      <c r="J28" s="1" t="s">
        <v>17</v>
      </c>
      <c r="K28" s="9" t="str">
        <f>HYPERLINK("https://my.zakupki.prom.ua/cabinet/purchases/state_plan/view/6928894")</f>
        <v>https://my.zakupki.prom.ua/cabinet/purchases/state_plan/view/6928894</v>
      </c>
    </row>
    <row r="29" spans="1:11" ht="26.4" x14ac:dyDescent="0.25">
      <c r="A29" s="1" t="s">
        <v>91</v>
      </c>
      <c r="B29" s="3" t="s">
        <v>92</v>
      </c>
      <c r="C29" s="4"/>
      <c r="D29" s="5" t="s">
        <v>14</v>
      </c>
      <c r="E29" s="6">
        <v>4000</v>
      </c>
      <c r="F29" s="1" t="s">
        <v>15</v>
      </c>
      <c r="G29" s="7">
        <v>43489</v>
      </c>
      <c r="H29" s="8">
        <v>43466.083333333336</v>
      </c>
      <c r="I29" s="1" t="s">
        <v>93</v>
      </c>
      <c r="J29" s="1" t="s">
        <v>25</v>
      </c>
      <c r="K29" s="9" t="str">
        <f>HYPERLINK("https://my.zakupki.prom.ua/cabinet/purchases/state_plan/view/6928488")</f>
        <v>https://my.zakupki.prom.ua/cabinet/purchases/state_plan/view/6928488</v>
      </c>
    </row>
    <row r="30" spans="1:11" ht="26.4" x14ac:dyDescent="0.25">
      <c r="A30" s="1" t="s">
        <v>94</v>
      </c>
      <c r="B30" s="3" t="s">
        <v>95</v>
      </c>
      <c r="C30" s="4"/>
      <c r="D30" s="5" t="s">
        <v>96</v>
      </c>
      <c r="E30" s="6">
        <v>341191.97</v>
      </c>
      <c r="F30" s="1" t="s">
        <v>15</v>
      </c>
      <c r="G30" s="7">
        <v>43487</v>
      </c>
      <c r="H30" s="8">
        <v>43466.666666666664</v>
      </c>
      <c r="I30" s="1" t="s">
        <v>97</v>
      </c>
      <c r="J30" s="1" t="s">
        <v>98</v>
      </c>
      <c r="K30" s="9" t="str">
        <f>HYPERLINK("https://my.zakupki.prom.ua/cabinet/purchases/state_plan/view/6869137")</f>
        <v>https://my.zakupki.prom.ua/cabinet/purchases/state_plan/view/6869137</v>
      </c>
    </row>
    <row r="31" spans="1:11" ht="39.6" x14ac:dyDescent="0.25">
      <c r="A31" s="1" t="s">
        <v>99</v>
      </c>
      <c r="B31" s="3" t="s">
        <v>95</v>
      </c>
      <c r="C31" s="4" t="s">
        <v>100</v>
      </c>
      <c r="D31" s="5" t="s">
        <v>96</v>
      </c>
      <c r="E31" s="6">
        <v>34689.51</v>
      </c>
      <c r="F31" s="1" t="s">
        <v>15</v>
      </c>
      <c r="G31" s="7">
        <v>43487</v>
      </c>
      <c r="H31" s="8">
        <v>43466.666666666664</v>
      </c>
      <c r="I31" s="1" t="s">
        <v>97</v>
      </c>
      <c r="J31" s="1" t="s">
        <v>98</v>
      </c>
      <c r="K31" s="9" t="str">
        <f>HYPERLINK("https://my.zakupki.prom.ua/cabinet/purchases/state_plan/view/6868775")</f>
        <v>https://my.zakupki.prom.ua/cabinet/purchases/state_plan/view/6868775</v>
      </c>
    </row>
    <row r="32" spans="1:11" ht="66" x14ac:dyDescent="0.25">
      <c r="A32" s="1" t="s">
        <v>101</v>
      </c>
      <c r="B32" s="3" t="s">
        <v>102</v>
      </c>
      <c r="C32" s="4"/>
      <c r="D32" s="5" t="s">
        <v>96</v>
      </c>
      <c r="E32" s="6">
        <v>1409.7</v>
      </c>
      <c r="F32" s="1" t="s">
        <v>15</v>
      </c>
      <c r="G32" s="7">
        <v>43487</v>
      </c>
      <c r="H32" s="8">
        <v>43466.666666666664</v>
      </c>
      <c r="I32" s="1" t="s">
        <v>97</v>
      </c>
      <c r="J32" s="1" t="s">
        <v>98</v>
      </c>
      <c r="K32" s="9" t="str">
        <f>HYPERLINK("https://my.zakupki.prom.ua/cabinet/purchases/state_plan/view/6868532")</f>
        <v>https://my.zakupki.prom.ua/cabinet/purchases/state_plan/view/6868532</v>
      </c>
    </row>
    <row r="33" spans="1:11" ht="39.6" x14ac:dyDescent="0.25">
      <c r="A33" s="1" t="s">
        <v>103</v>
      </c>
      <c r="B33" s="3" t="s">
        <v>104</v>
      </c>
      <c r="C33" s="4" t="s">
        <v>105</v>
      </c>
      <c r="D33" s="5" t="s">
        <v>106</v>
      </c>
      <c r="E33" s="6">
        <v>276271.52</v>
      </c>
      <c r="F33" s="1" t="s">
        <v>15</v>
      </c>
      <c r="G33" s="7">
        <v>43483</v>
      </c>
      <c r="H33" s="8">
        <v>43466.666666666664</v>
      </c>
      <c r="I33" s="1" t="s">
        <v>107</v>
      </c>
      <c r="J33" s="1" t="s">
        <v>108</v>
      </c>
      <c r="K33" s="9" t="str">
        <f>HYPERLINK("https://my.zakupki.prom.ua/cabinet/purchases/state_plan/view/6769791")</f>
        <v>https://my.zakupki.prom.ua/cabinet/purchases/state_plan/view/6769791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2019-02-06T10:37:22Z</dcterms:created>
  <dcterms:modified xsi:type="dcterms:W3CDTF">2019-02-06T10:37:22Z</dcterms:modified>
</cp:coreProperties>
</file>