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8" i="1" l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<sst xmlns="http://schemas.openxmlformats.org/spreadsheetml/2006/main" count="1269" uniqueCount="481">
  <si>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</si>
  <si>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</si>
  <si>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</si>
  <si>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</si>
  <si>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</si>
  <si>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</si>
  <si>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</si>
  <si>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</si>
  <si>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</si>
  <si>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</si>
  <si>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</si>
  <si>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</si>
  <si>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</si>
  <si>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</si>
  <si>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</si>
  <si>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</si>
  <si>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</si>
  <si>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</si>
  <si>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</si>
  <si>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</si>
  <si>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</si>
  <si>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</si>
  <si>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</si>
  <si>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</si>
  <si>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</si>
  <si>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</si>
  <si>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</si>
  <si>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</si>
  <si>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</si>
  <si>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</si>
  <si>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</si>
  <si>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</si>
  <si>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</si>
  <si>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</si>
  <si>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</si>
  <si>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</si>
  <si>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</si>
  <si>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</si>
  <si>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</si>
  <si>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</si>
  <si>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</si>
  <si>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</si>
  <si>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</si>
  <si>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</si>
  <si>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</si>
  <si>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</si>
  <si>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</si>
  <si>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</si>
  <si>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</si>
  <si>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</si>
  <si>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</si>
  <si>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</si>
  <si>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</si>
  <si>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</si>
  <si>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</si>
  <si>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</si>
  <si>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</si>
  <si>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</si>
  <si>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</si>
  <si>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</si>
  <si>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</si>
  <si>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</si>
  <si>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</si>
  <si>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</si>
  <si>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</si>
  <si>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</si>
  <si>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</si>
  <si>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</si>
  <si>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</si>
  <si>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</si>
  <si>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</si>
  <si>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</si>
  <si>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</si>
  <si>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</si>
  <si>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</si>
  <si>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</si>
  <si>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</si>
  <si>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</si>
  <si>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</si>
  <si>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</si>
  <si>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</si>
  <si>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</si>
  <si>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</si>
  <si>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</si>
  <si>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</si>
  <si>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</si>
  <si>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</si>
  <si>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</si>
  <si>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</si>
  <si>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</si>
  <si>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</si>
  <si>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</si>
  <si>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</si>
  <si>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</si>
  <si>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</si>
  <si>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</si>
  <si>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</si>
  <si>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</si>
  <si>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</si>
  <si>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</si>
  <si>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</si>
  <si>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</si>
  <si>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</si>
  <si>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</si>
  <si>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</si>
  <si>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</si>
  <si>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</si>
  <si>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</si>
  <si>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</si>
  <si>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</si>
  <si>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</si>
  <si>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</si>
  <si>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</si>
  <si>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</si>
  <si>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</si>
  <si>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</si>
  <si>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</si>
  <si>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</si>
  <si>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</si>
  <si>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</si>
  <si>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</si>
  <si>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</si>
  <si>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</si>
  <si>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</si>
  <si>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</si>
  <si>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</si>
  <si>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</si>
  <si>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</si>
  <si>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</si>
  <si>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</si>
  <si>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</si>
  <si>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</si>
  <si>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</si>
  <si>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</si>
  <si>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</si>
  <si>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</si>
  <si>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</si>
  <si>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</si>
  <si>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</si>
  <si>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</si>
  <si>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</si>
  <si>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</si>
  <si>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</si>
  <si>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</si>
  <si>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</si>
  <si>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</si>
  <si>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</si>
  <si>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</si>
  <si>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</si>
  <si>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</si>
  <si>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</si>
  <si>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</si>
  <si>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</si>
  <si>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</si>
  <si>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</si>
  <si>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</si>
  <si>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</si>
  <si>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</si>
  <si>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</si>
  <si>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</si>
  <si>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</si>
  <si>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</si>
  <si>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</si>
  <si>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</si>
  <si>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</si>
  <si>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</si>
  <si>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</si>
  <si>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</si>
  <si>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</si>
  <si>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</si>
  <si>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</si>
  <si>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</si>
  <si>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</si>
  <si>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</si>
  <si>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</si>
  <si>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</si>
  <si>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</si>
  <si>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</si>
  <si>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</si>
  <si>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</si>
  <si>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</si>
  <si>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</si>
  <si>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</si>
  <si>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</si>
  <si>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</si>
  <si>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</si>
  <si>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</si>
  <si>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</si>
  <si>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</si>
  <si>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</si>
  <si>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</si>
  <si>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</si>
  <si>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</si>
  <si>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</si>
  <si>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</si>
  <si>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</si>
  <si>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</si>
  <si>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</si>
  <si>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</si>
  <si>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</si>
  <si>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</si>
  <si>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</si>
  <si>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</si>
  <si>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</si>
  <si>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</si>
  <si>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</si>
  <si>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</si>
  <si>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</si>
  <si>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</si>
  <si>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</si>
  <si>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</si>
  <si>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</si>
  <si>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</si>
  <si>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</si>
  <si>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</si>
  <si>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</si>
  <si>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</si>
  <si>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</si>
  <si>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</si>
  <si>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</si>
  <si>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</si>
  <si>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</si>
  <si>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</si>
  <si>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</si>
  <si>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</si>
  <si>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</si>
  <si>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</si>
  <si>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</si>
  <si>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</si>
  <si>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</si>
  <si>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</si>
  <si>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</si>
  <si>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</si>
  <si>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</si>
  <si>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</si>
  <si>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</si>
  <si>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</si>
  <si>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</si>
  <si>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</si>
  <si>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</si>
  <si>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</si>
  <si>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</si>
  <si>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</si>
  <si>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</si>
  <si>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</si>
  <si>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</si>
  <si>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</si>
  <si>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</si>
  <si>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</si>
  <si>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</si>
  <si>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</si>
  <si>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</si>
  <si>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</si>
  <si>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</si>
  <si>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</si>
  <si>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</si>
  <si>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</si>
  <si>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</si>
  <si>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</si>
  <si>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</si>
  <si>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</si>
  <si>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</si>
  <si>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</si>
  <si>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</si>
  <si>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</si>
  <si>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</si>
  <si>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</si>
  <si>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</si>
  <si>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</si>
  <si>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</si>
  <si>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</si>
  <si>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</si>
  <si>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</si>
  <si>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</si>
  <si>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</si>
  <si>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</si>
  <si>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</si>
  <si>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</si>
  <si>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</si>
  <si>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</si>
  <si>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</si>
  <si>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</si>
  <si>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</si>
  <si>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</si>
  <si>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</si>
  <si>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</si>
  <si>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</si>
  <si>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</si>
  <si>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</si>
  <si>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</si>
  <si>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</si>
  <si>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</si>
  <si>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</si>
  <si>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</si>
  <si>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</si>
  <si>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</si>
  <si>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</si>
  <si>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</si>
  <si>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</si>
  <si>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</si>
  <si>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</si>
  <si>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</si>
  <si>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</si>
  <si>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</si>
  <si>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</si>
  <si>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</si>
  <si>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</si>
  <si>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</si>
  <si>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</si>
  <si>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</si>
  <si>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</si>
  <si>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</si>
  <si>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</si>
  <si>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</si>
  <si>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</si>
  <si>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</si>
  <si>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</si>
  <si>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</si>
  <si>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</si>
  <si>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</si>
  <si>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</si>
  <si>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</si>
  <si>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</si>
  <si>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</si>
  <si>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</si>
  <si>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</si>
  <si>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</si>
  <si>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</si>
  <si>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</si>
  <si>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</si>
  <si>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</si>
  <si>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</si>
  <si>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</si>
  <si>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</si>
  <si>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</si>
  <si>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</si>
  <si>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</si>
  <si>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</si>
  <si>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</si>
  <si>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</si>
  <si>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</si>
  <si>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</si>
  <si>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</si>
  <si>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</si>
  <si>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</si>
  <si>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</si>
  <si>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</si>
  <si>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</si>
  <si>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</si>
  <si>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</si>
  <si>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</si>
  <si>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</si>
  <si>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</si>
  <si>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</si>
  <si>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</si>
  <si>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</si>
  <si>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</si>
  <si>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</si>
  <si>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</si>
  <si>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</si>
  <si>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</si>
  <si>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</si>
  <si>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</si>
  <si>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</si>
  <si>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</si>
  <si>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</si>
  <si>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</si>
  <si>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</si>
  <si>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</si>
  <si>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</si>
  <si>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</si>
  <si>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</si>
  <si>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</si>
  <si>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</si>
  <si>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</si>
  <si>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</si>
  <si>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UA-2019-06-24-002055-a</t>
  </si>
  <si>
    <t>Папки до підпису</t>
  </si>
  <si>
    <t>22850000-3 - Швидкозшивачі та супутнє приладдя</t>
  </si>
  <si>
    <t>156</t>
  </si>
  <si>
    <t>UA-2019-06-24-002294-a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</si>
  <si>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</si>
  <si>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72260000-5 - Послуги, пов’язані з програмним забезпеченням</t>
  </si>
  <si>
    <t>ПРИВАТНЕ ПІДПРИЄМСТВО "КОМПАНІЯ ШЕЛС"</t>
  </si>
  <si>
    <t>36119877</t>
  </si>
  <si>
    <t>4299</t>
  </si>
  <si>
    <t>UA-2019-06-26-000631-c</t>
  </si>
  <si>
    <t>Послуги з централізованого постачання гарячої води</t>
  </si>
  <si>
    <t>КОМУНАЛЬНЕ ПІДПРИЄМСТВО "ТЕПЛОВОДОКАНАЛ" ЕНЕРГОДАРСЬКОЇ МІСЬКОЇ РАДИ</t>
  </si>
  <si>
    <t>42346158</t>
  </si>
  <si>
    <t>ПГВ-12</t>
  </si>
  <si>
    <t>UA-2019-07-17-000487-b</t>
  </si>
  <si>
    <t>Золотарьов Олексій Юрійович</t>
  </si>
  <si>
    <t>2892412457</t>
  </si>
  <si>
    <t>158</t>
  </si>
  <si>
    <t>UA-2019-08-05-000619-b</t>
  </si>
  <si>
    <t>31-1197</t>
  </si>
  <si>
    <t>UA-2019-08-09-001702-a</t>
  </si>
  <si>
    <t>4379</t>
  </si>
  <si>
    <t>UA-2019-08-09-001775-a</t>
  </si>
  <si>
    <t>4378</t>
  </si>
  <si>
    <t>UA-2019-08-12-000548-a</t>
  </si>
  <si>
    <t>ФОП Бедлецький Антон Григорович</t>
  </si>
  <si>
    <t>2989618852</t>
  </si>
  <si>
    <t>168</t>
  </si>
  <si>
    <t>UA-2019-08-13-001925-a</t>
  </si>
  <si>
    <t>ТОВАРИСТВО З ОБМЕЖЕНОЮ ВІДПОВІДАЛЬНІСТЮ "КЕРУЮЧА КОМПАНІЯ "НАШ ДІМ - ЗАПОРІЖЖЯ"</t>
  </si>
  <si>
    <t>41145254</t>
  </si>
  <si>
    <t>4</t>
  </si>
  <si>
    <t>UA-2019-08-14-000192-a</t>
  </si>
  <si>
    <t>Рулонна штора</t>
  </si>
  <si>
    <t>39510000-0 - Вироби домашнього текстилю</t>
  </si>
  <si>
    <t xml:space="preserve">ФОП Бєлий Костянтин Іванович </t>
  </si>
  <si>
    <t>3057916414</t>
  </si>
  <si>
    <t>09082019/1</t>
  </si>
  <si>
    <t>UA-2019-08-20-002880-c</t>
  </si>
  <si>
    <t>Послуги з монтажу та демонтажу кондиціонерів</t>
  </si>
  <si>
    <t>45330000-9 - Водопровідні та санітарно-технічні роботи</t>
  </si>
  <si>
    <t>Півень Олександр Миколайович</t>
  </si>
  <si>
    <t>171</t>
  </si>
  <si>
    <t>UA-2019-09-02-000678-a</t>
  </si>
  <si>
    <t>173</t>
  </si>
  <si>
    <t>UA-2019-09-02-001263-a</t>
  </si>
  <si>
    <t>UA-2019-09-02-001316-a</t>
  </si>
  <si>
    <t>Поліетиленові мішки та пакети для сміття</t>
  </si>
  <si>
    <t>19640000-4 - Поліетиленові мішки та пакети для сміття</t>
  </si>
  <si>
    <t>UA-2019-09-02-001380-a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</si>
  <si>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</si>
  <si>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</si>
  <si>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UA-2019-09-02-001472-a</t>
  </si>
  <si>
    <t>Готові текстильні вироби</t>
  </si>
  <si>
    <t>39520000-3 - Готові текстильні вироби</t>
  </si>
  <si>
    <t>UA-2019-09-04-001127-b</t>
  </si>
  <si>
    <t>080-ЦПР</t>
  </si>
  <si>
    <t>UA-2019-09-06-002125-b</t>
  </si>
  <si>
    <t>18-8-1317</t>
  </si>
  <si>
    <t>UA-2019-09-06-002182-b</t>
  </si>
  <si>
    <t>UA-2019-09-09-001476-b</t>
  </si>
  <si>
    <t>ФОП Махотка Андрій Олександрович</t>
  </si>
  <si>
    <t>2826112536</t>
  </si>
  <si>
    <t>176</t>
  </si>
  <si>
    <t>UA-2019-09-09-001505-b</t>
  </si>
  <si>
    <t>175</t>
  </si>
  <si>
    <t>UA-2019-09-13-000781-b</t>
  </si>
  <si>
    <t>ТОВАРИСТВО З ОБМЕЖЕНОЮ ВІДПОВІДАЛЬНІСТЮ "КОМПАНІЯ "АКТИВ-СЕРВІС"</t>
  </si>
  <si>
    <t>34754088</t>
  </si>
  <si>
    <t>075/39820689</t>
  </si>
  <si>
    <t>UA-2019-09-26-000432-b</t>
  </si>
  <si>
    <t>Маршрутизатор</t>
  </si>
  <si>
    <t>32410000-0 - Локальні мережі</t>
  </si>
  <si>
    <t>ФОП КОНЦЕУС СЕРГІЙ ІГОРЕВИЧ</t>
  </si>
  <si>
    <t>183</t>
  </si>
  <si>
    <t>UA-2019-09-26-000527-b</t>
  </si>
  <si>
    <t>Комп’ютерна миша</t>
  </si>
  <si>
    <t>30230000-0 - Комп’ютерне обладнання</t>
  </si>
  <si>
    <t>UA-2019-09-26-000640-b</t>
  </si>
  <si>
    <t>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</t>
  </si>
  <si>
    <t>39820689/17092019</t>
  </si>
  <si>
    <t>UA-2019-09-26-000704-b</t>
  </si>
  <si>
    <t>Обробка даних та перевидача кваліфікованого сертифікату відкритого ключа</t>
  </si>
  <si>
    <t>UA-2019-06-10-002212-b</t>
  </si>
  <si>
    <t>ТОВ "ЗОГ- РІТЕЙЛ"</t>
  </si>
  <si>
    <t>41224168</t>
  </si>
  <si>
    <t>160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</si>
  <si>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</si>
  <si>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</si>
  <si>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</si>
  <si>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</si>
  <si>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</si>
  <si>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</si>
  <si>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</si>
  <si>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</si>
  <si>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</si>
  <si>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</si>
  <si>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</si>
  <si>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</si>
  <si>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</si>
  <si>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</si>
  <si>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</si>
  <si>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</si>
  <si>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Звіт створено 1 жовтня в 10:34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</si>
</sst>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abSelected="1" workbookViewId="0">
      <selection sqref="A1:XFD1048576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185.95</v>
      </c>
      <c r="X17" s="1" t="s">
        <v>38</v>
      </c>
      <c r="Y17" s="1" t="s">
        <v>62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95000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4133.82</v>
      </c>
      <c r="X22" s="1" t="s">
        <v>38</v>
      </c>
      <c r="Y22" s="1" t="s">
        <v>62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1800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1831.04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62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62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62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62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62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62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1E-3</v>
      </c>
      <c r="X72" s="1" t="s">
        <v>38</v>
      </c>
      <c r="Y72" s="1" t="s">
        <v>62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62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62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7443.9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62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58</v>
      </c>
      <c r="F88" s="6">
        <v>43640</v>
      </c>
      <c r="G88" s="1"/>
      <c r="H88" s="6">
        <v>43640</v>
      </c>
      <c r="I88" s="4">
        <v>1</v>
      </c>
      <c r="J88" s="7">
        <v>18</v>
      </c>
      <c r="K88" s="7">
        <v>1192.8599999999999</v>
      </c>
      <c r="L88" s="7">
        <v>66.27</v>
      </c>
      <c r="M88" s="7">
        <v>1192.8599999999999</v>
      </c>
      <c r="N88" s="7">
        <v>66.27</v>
      </c>
      <c r="O88" s="5" t="s">
        <v>308</v>
      </c>
      <c r="P88" s="7">
        <v>0</v>
      </c>
      <c r="Q88" s="7">
        <v>0</v>
      </c>
      <c r="R88" s="1" t="s">
        <v>308</v>
      </c>
      <c r="S88" s="1" t="s">
        <v>309</v>
      </c>
      <c r="T88" s="8" t="str">
        <f>HYPERLINK("https://my.zakupki.prom.ua/cabinet/purchases/state_purchase/view/12028785")</f>
        <v>https://my.zakupki.prom.ua/cabinet/purchases/state_purchase/view/12028785</v>
      </c>
      <c r="U88" s="1" t="s">
        <v>36</v>
      </c>
      <c r="V88" s="1" t="s">
        <v>379</v>
      </c>
      <c r="W88" s="7">
        <v>1192.8599999999999</v>
      </c>
      <c r="X88" s="1" t="s">
        <v>38</v>
      </c>
      <c r="Y88" s="1" t="s">
        <v>62</v>
      </c>
    </row>
    <row r="89" spans="1:25" ht="106.2" x14ac:dyDescent="0.3">
      <c r="A89" s="4">
        <v>85</v>
      </c>
      <c r="B89" s="1" t="s">
        <v>380</v>
      </c>
      <c r="C89" s="5" t="s">
        <v>381</v>
      </c>
      <c r="D89" s="1" t="s">
        <v>382</v>
      </c>
      <c r="E89" s="1" t="s">
        <v>58</v>
      </c>
      <c r="F89" s="6">
        <v>43640</v>
      </c>
      <c r="G89" s="1"/>
      <c r="H89" s="6">
        <v>43640</v>
      </c>
      <c r="I89" s="4">
        <v>1</v>
      </c>
      <c r="J89" s="7">
        <v>7</v>
      </c>
      <c r="K89" s="7">
        <v>1140</v>
      </c>
      <c r="L89" s="7">
        <v>162.85714285714286</v>
      </c>
      <c r="M89" s="7">
        <v>1140</v>
      </c>
      <c r="N89" s="7">
        <v>162.85714285714286</v>
      </c>
      <c r="O89" s="5" t="s">
        <v>383</v>
      </c>
      <c r="P89" s="7">
        <v>0</v>
      </c>
      <c r="Q89" s="7">
        <v>0</v>
      </c>
      <c r="R89" s="1" t="s">
        <v>383</v>
      </c>
      <c r="S89" s="1" t="s">
        <v>384</v>
      </c>
      <c r="T89" s="8" t="str">
        <f>HYPERLINK("https://my.zakupki.prom.ua/cabinet/purchases/state_purchase/view/12030029")</f>
        <v>https://my.zakupki.prom.ua/cabinet/purchases/state_purchase/view/12030029</v>
      </c>
      <c r="U89" s="1" t="s">
        <v>36</v>
      </c>
      <c r="V89" s="1" t="s">
        <v>385</v>
      </c>
      <c r="W89" s="7">
        <v>1140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386</v>
      </c>
      <c r="C90" s="5" t="s">
        <v>387</v>
      </c>
      <c r="D90" s="1" t="s">
        <v>28</v>
      </c>
      <c r="E90" s="1" t="s">
        <v>29</v>
      </c>
      <c r="F90" s="6">
        <v>43642</v>
      </c>
      <c r="G90" s="1"/>
      <c r="H90" s="6">
        <v>43657</v>
      </c>
      <c r="I90" s="4">
        <v>1</v>
      </c>
      <c r="J90" s="7">
        <v>10.496</v>
      </c>
      <c r="K90" s="7">
        <v>439.99</v>
      </c>
      <c r="L90" s="7">
        <v>41.919778963414636</v>
      </c>
      <c r="M90" s="7">
        <v>439.99</v>
      </c>
      <c r="N90" s="7">
        <v>41.919778963414636</v>
      </c>
      <c r="O90" s="5" t="s">
        <v>388</v>
      </c>
      <c r="P90" s="7">
        <v>0</v>
      </c>
      <c r="Q90" s="7">
        <v>0</v>
      </c>
      <c r="R90" s="1" t="s">
        <v>388</v>
      </c>
      <c r="S90" s="1" t="s">
        <v>389</v>
      </c>
      <c r="T90" s="8" t="str">
        <f>HYPERLINK("https://my.zakupki.prom.ua/cabinet/purchases/state_purchase/view/12053469")</f>
        <v>https://my.zakupki.prom.ua/cabinet/purchases/state_purchase/view/12053469</v>
      </c>
      <c r="U90" s="1" t="s">
        <v>36</v>
      </c>
      <c r="V90" s="1" t="s">
        <v>390</v>
      </c>
      <c r="W90" s="7">
        <v>439.99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160</v>
      </c>
      <c r="D91" s="1" t="s">
        <v>99</v>
      </c>
      <c r="E91" s="1" t="s">
        <v>58</v>
      </c>
      <c r="F91" s="6">
        <v>43663</v>
      </c>
      <c r="G91" s="1"/>
      <c r="H91" s="6">
        <v>43663</v>
      </c>
      <c r="I91" s="4">
        <v>1</v>
      </c>
      <c r="J91" s="7">
        <v>6</v>
      </c>
      <c r="K91" s="7">
        <v>1004</v>
      </c>
      <c r="L91" s="7">
        <v>167.33333333333334</v>
      </c>
      <c r="M91" s="7">
        <v>1004</v>
      </c>
      <c r="N91" s="7">
        <v>167.33333333333334</v>
      </c>
      <c r="O91" s="5" t="s">
        <v>392</v>
      </c>
      <c r="P91" s="7">
        <v>0</v>
      </c>
      <c r="Q91" s="7">
        <v>0</v>
      </c>
      <c r="R91" s="1" t="s">
        <v>392</v>
      </c>
      <c r="S91" s="1" t="s">
        <v>393</v>
      </c>
      <c r="T91" s="8" t="str">
        <f>HYPERLINK("https://my.zakupki.prom.ua/cabinet/purchases/state_purchase/view/12255306")</f>
        <v>https://my.zakupki.prom.ua/cabinet/purchases/state_purchase/view/12255306</v>
      </c>
      <c r="U91" s="1" t="s">
        <v>36</v>
      </c>
      <c r="V91" s="1" t="s">
        <v>394</v>
      </c>
      <c r="W91" s="7">
        <v>1004</v>
      </c>
      <c r="X91" s="1" t="s">
        <v>38</v>
      </c>
      <c r="Y91" s="1" t="s">
        <v>39</v>
      </c>
    </row>
    <row r="92" spans="1:25" ht="106.2" x14ac:dyDescent="0.3">
      <c r="A92" s="4">
        <v>88</v>
      </c>
      <c r="B92" s="1" t="s">
        <v>395</v>
      </c>
      <c r="C92" s="5" t="s">
        <v>372</v>
      </c>
      <c r="D92" s="1" t="s">
        <v>373</v>
      </c>
      <c r="E92" s="1" t="s">
        <v>58</v>
      </c>
      <c r="F92" s="6">
        <v>43682</v>
      </c>
      <c r="G92" s="1"/>
      <c r="H92" s="6">
        <v>43682</v>
      </c>
      <c r="I92" s="4">
        <v>1</v>
      </c>
      <c r="J92" s="7">
        <v>3267</v>
      </c>
      <c r="K92" s="7">
        <v>31185</v>
      </c>
      <c r="L92" s="7">
        <v>9.545454545454545</v>
      </c>
      <c r="M92" s="7">
        <v>31185</v>
      </c>
      <c r="N92" s="7">
        <v>9.545454545454545</v>
      </c>
      <c r="O92" s="5" t="s">
        <v>374</v>
      </c>
      <c r="P92" s="7">
        <v>0</v>
      </c>
      <c r="Q92" s="7">
        <v>0</v>
      </c>
      <c r="R92" s="1" t="s">
        <v>374</v>
      </c>
      <c r="S92" s="1" t="s">
        <v>337</v>
      </c>
      <c r="T92" s="8" t="str">
        <f>HYPERLINK("https://my.zakupki.prom.ua/cabinet/purchases/state_purchase/view/12431037")</f>
        <v>https://my.zakupki.prom.ua/cabinet/purchases/state_purchase/view/12431037</v>
      </c>
      <c r="U92" s="1" t="s">
        <v>36</v>
      </c>
      <c r="V92" s="1" t="s">
        <v>396</v>
      </c>
      <c r="W92" s="7">
        <v>31185</v>
      </c>
      <c r="X92" s="1" t="s">
        <v>38</v>
      </c>
      <c r="Y92" s="1" t="s">
        <v>39</v>
      </c>
    </row>
    <row r="93" spans="1:25" ht="106.2" x14ac:dyDescent="0.3">
      <c r="A93" s="4">
        <v>89</v>
      </c>
      <c r="B93" s="1" t="s">
        <v>397</v>
      </c>
      <c r="C93" s="5" t="s">
        <v>381</v>
      </c>
      <c r="D93" s="1" t="s">
        <v>382</v>
      </c>
      <c r="E93" s="1" t="s">
        <v>58</v>
      </c>
      <c r="F93" s="6">
        <v>43686</v>
      </c>
      <c r="G93" s="1"/>
      <c r="H93" s="6">
        <v>43686</v>
      </c>
      <c r="I93" s="4">
        <v>1</v>
      </c>
      <c r="J93" s="7">
        <v>1</v>
      </c>
      <c r="K93" s="7">
        <v>2527</v>
      </c>
      <c r="L93" s="7">
        <v>2527</v>
      </c>
      <c r="M93" s="7">
        <v>2527</v>
      </c>
      <c r="N93" s="7">
        <v>2527</v>
      </c>
      <c r="O93" s="5" t="s">
        <v>383</v>
      </c>
      <c r="P93" s="7">
        <v>0</v>
      </c>
      <c r="Q93" s="7">
        <v>0</v>
      </c>
      <c r="R93" s="1" t="s">
        <v>383</v>
      </c>
      <c r="S93" s="1" t="s">
        <v>384</v>
      </c>
      <c r="T93" s="8" t="str">
        <f>HYPERLINK("https://my.zakupki.prom.ua/cabinet/purchases/state_purchase/view/12494828")</f>
        <v>https://my.zakupki.prom.ua/cabinet/purchases/state_purchase/view/12494828</v>
      </c>
      <c r="U93" s="1" t="s">
        <v>36</v>
      </c>
      <c r="V93" s="1" t="s">
        <v>398</v>
      </c>
      <c r="W93" s="7">
        <v>2527</v>
      </c>
      <c r="X93" s="1" t="s">
        <v>38</v>
      </c>
      <c r="Y93" s="1" t="s">
        <v>39</v>
      </c>
    </row>
    <row r="94" spans="1:25" ht="106.2" x14ac:dyDescent="0.3">
      <c r="A94" s="4">
        <v>90</v>
      </c>
      <c r="B94" s="1" t="s">
        <v>399</v>
      </c>
      <c r="C94" s="5" t="s">
        <v>381</v>
      </c>
      <c r="D94" s="1" t="s">
        <v>382</v>
      </c>
      <c r="E94" s="1" t="s">
        <v>58</v>
      </c>
      <c r="F94" s="6">
        <v>43686</v>
      </c>
      <c r="G94" s="1"/>
      <c r="H94" s="6">
        <v>43686</v>
      </c>
      <c r="I94" s="4">
        <v>1</v>
      </c>
      <c r="J94" s="7">
        <v>1</v>
      </c>
      <c r="K94" s="7">
        <v>1596</v>
      </c>
      <c r="L94" s="7">
        <v>1596</v>
      </c>
      <c r="M94" s="7">
        <v>1596</v>
      </c>
      <c r="N94" s="7">
        <v>1596</v>
      </c>
      <c r="O94" s="5" t="s">
        <v>383</v>
      </c>
      <c r="P94" s="7">
        <v>0</v>
      </c>
      <c r="Q94" s="7">
        <v>0</v>
      </c>
      <c r="R94" s="1" t="s">
        <v>383</v>
      </c>
      <c r="S94" s="1" t="s">
        <v>384</v>
      </c>
      <c r="T94" s="8" t="str">
        <f>HYPERLINK("https://my.zakupki.prom.ua/cabinet/purchases/state_purchase/view/12495335")</f>
        <v>https://my.zakupki.prom.ua/cabinet/purchases/state_purchase/view/12495335</v>
      </c>
      <c r="U94" s="1" t="s">
        <v>36</v>
      </c>
      <c r="V94" s="1" t="s">
        <v>400</v>
      </c>
      <c r="W94" s="7">
        <v>1596</v>
      </c>
      <c r="X94" s="1" t="s">
        <v>38</v>
      </c>
      <c r="Y94" s="1" t="s">
        <v>39</v>
      </c>
    </row>
    <row r="95" spans="1:25" ht="106.2" x14ac:dyDescent="0.3">
      <c r="A95" s="4">
        <v>91</v>
      </c>
      <c r="B95" s="1" t="s">
        <v>401</v>
      </c>
      <c r="C95" s="5" t="s">
        <v>182</v>
      </c>
      <c r="D95" s="1" t="s">
        <v>105</v>
      </c>
      <c r="E95" s="1" t="s">
        <v>58</v>
      </c>
      <c r="F95" s="6">
        <v>43689</v>
      </c>
      <c r="G95" s="1"/>
      <c r="H95" s="6">
        <v>43689</v>
      </c>
      <c r="I95" s="4">
        <v>1</v>
      </c>
      <c r="J95" s="7">
        <v>5</v>
      </c>
      <c r="K95" s="7">
        <v>1500</v>
      </c>
      <c r="L95" s="7">
        <v>300</v>
      </c>
      <c r="M95" s="7">
        <v>1500</v>
      </c>
      <c r="N95" s="7">
        <v>300</v>
      </c>
      <c r="O95" s="5" t="s">
        <v>402</v>
      </c>
      <c r="P95" s="7">
        <v>0</v>
      </c>
      <c r="Q95" s="7">
        <v>0</v>
      </c>
      <c r="R95" s="1" t="s">
        <v>402</v>
      </c>
      <c r="S95" s="1" t="s">
        <v>403</v>
      </c>
      <c r="T95" s="8" t="str">
        <f>HYPERLINK("https://my.zakupki.prom.ua/cabinet/purchases/state_purchase/view/12503531")</f>
        <v>https://my.zakupki.prom.ua/cabinet/purchases/state_purchase/view/12503531</v>
      </c>
      <c r="U95" s="1" t="s">
        <v>36</v>
      </c>
      <c r="V95" s="1" t="s">
        <v>404</v>
      </c>
      <c r="W95" s="7">
        <v>1500</v>
      </c>
      <c r="X95" s="1" t="s">
        <v>38</v>
      </c>
      <c r="Y95" s="1" t="s">
        <v>39</v>
      </c>
    </row>
    <row r="96" spans="1:25" ht="106.2" x14ac:dyDescent="0.3">
      <c r="A96" s="4">
        <v>92</v>
      </c>
      <c r="B96" s="1" t="s">
        <v>405</v>
      </c>
      <c r="C96" s="5" t="s">
        <v>108</v>
      </c>
      <c r="D96" s="1" t="s">
        <v>109</v>
      </c>
      <c r="E96" s="1" t="s">
        <v>58</v>
      </c>
      <c r="F96" s="6">
        <v>43690</v>
      </c>
      <c r="G96" s="1"/>
      <c r="H96" s="6">
        <v>43690</v>
      </c>
      <c r="I96" s="4">
        <v>1</v>
      </c>
      <c r="J96" s="7">
        <v>6</v>
      </c>
      <c r="K96" s="7">
        <v>4686.42</v>
      </c>
      <c r="L96" s="7">
        <v>781.07</v>
      </c>
      <c r="M96" s="7">
        <v>4686.42</v>
      </c>
      <c r="N96" s="7">
        <v>781.07</v>
      </c>
      <c r="O96" s="5" t="s">
        <v>406</v>
      </c>
      <c r="P96" s="7">
        <v>0</v>
      </c>
      <c r="Q96" s="7">
        <v>0</v>
      </c>
      <c r="R96" s="1" t="s">
        <v>406</v>
      </c>
      <c r="S96" s="1" t="s">
        <v>407</v>
      </c>
      <c r="T96" s="8" t="str">
        <f>HYPERLINK("https://my.zakupki.prom.ua/cabinet/purchases/state_purchase/view/12525431")</f>
        <v>https://my.zakupki.prom.ua/cabinet/purchases/state_purchase/view/12525431</v>
      </c>
      <c r="U96" s="1" t="s">
        <v>36</v>
      </c>
      <c r="V96" s="1" t="s">
        <v>408</v>
      </c>
      <c r="W96" s="7">
        <v>4686.42</v>
      </c>
      <c r="X96" s="1" t="s">
        <v>38</v>
      </c>
      <c r="Y96" s="1" t="s">
        <v>39</v>
      </c>
    </row>
    <row r="97" spans="1:25" ht="106.2" x14ac:dyDescent="0.3">
      <c r="A97" s="4">
        <v>93</v>
      </c>
      <c r="B97" s="1" t="s">
        <v>409</v>
      </c>
      <c r="C97" s="5" t="s">
        <v>410</v>
      </c>
      <c r="D97" s="1" t="s">
        <v>411</v>
      </c>
      <c r="E97" s="1" t="s">
        <v>58</v>
      </c>
      <c r="F97" s="6">
        <v>43691</v>
      </c>
      <c r="G97" s="1"/>
      <c r="H97" s="6">
        <v>43691</v>
      </c>
      <c r="I97" s="4">
        <v>1</v>
      </c>
      <c r="J97" s="7">
        <v>8</v>
      </c>
      <c r="K97" s="7">
        <v>12190</v>
      </c>
      <c r="L97" s="7">
        <v>1523.75</v>
      </c>
      <c r="M97" s="7">
        <v>12190</v>
      </c>
      <c r="N97" s="7">
        <v>1523.75</v>
      </c>
      <c r="O97" s="5" t="s">
        <v>412</v>
      </c>
      <c r="P97" s="7">
        <v>0</v>
      </c>
      <c r="Q97" s="7">
        <v>0</v>
      </c>
      <c r="R97" s="1" t="s">
        <v>412</v>
      </c>
      <c r="S97" s="1" t="s">
        <v>413</v>
      </c>
      <c r="T97" s="8" t="str">
        <f>HYPERLINK("https://my.zakupki.prom.ua/cabinet/purchases/state_purchase/view/12529593")</f>
        <v>https://my.zakupki.prom.ua/cabinet/purchases/state_purchase/view/12529593</v>
      </c>
      <c r="U97" s="1" t="s">
        <v>36</v>
      </c>
      <c r="V97" s="1" t="s">
        <v>414</v>
      </c>
      <c r="W97" s="7">
        <v>12190</v>
      </c>
      <c r="X97" s="1" t="s">
        <v>38</v>
      </c>
      <c r="Y97" s="1" t="s">
        <v>39</v>
      </c>
    </row>
    <row r="98" spans="1:25" ht="106.2" x14ac:dyDescent="0.3">
      <c r="A98" s="4">
        <v>94</v>
      </c>
      <c r="B98" s="1" t="s">
        <v>415</v>
      </c>
      <c r="C98" s="5" t="s">
        <v>416</v>
      </c>
      <c r="D98" s="1" t="s">
        <v>417</v>
      </c>
      <c r="E98" s="1" t="s">
        <v>58</v>
      </c>
      <c r="F98" s="6">
        <v>43697</v>
      </c>
      <c r="G98" s="1"/>
      <c r="H98" s="6">
        <v>43697</v>
      </c>
      <c r="I98" s="4">
        <v>1</v>
      </c>
      <c r="J98" s="7">
        <v>4</v>
      </c>
      <c r="K98" s="7">
        <v>4330</v>
      </c>
      <c r="L98" s="7">
        <v>1082.5</v>
      </c>
      <c r="M98" s="7">
        <v>4330</v>
      </c>
      <c r="N98" s="7">
        <v>1082.5</v>
      </c>
      <c r="O98" s="5" t="s">
        <v>418</v>
      </c>
      <c r="P98" s="7">
        <v>0</v>
      </c>
      <c r="Q98" s="7">
        <v>0</v>
      </c>
      <c r="R98" s="1" t="s">
        <v>418</v>
      </c>
      <c r="S98" s="1" t="s">
        <v>267</v>
      </c>
      <c r="T98" s="8" t="str">
        <f>HYPERLINK("https://my.zakupki.prom.ua/cabinet/purchases/state_purchase/view/12598062")</f>
        <v>https://my.zakupki.prom.ua/cabinet/purchases/state_purchase/view/12598062</v>
      </c>
      <c r="U98" s="1" t="s">
        <v>36</v>
      </c>
      <c r="V98" s="1" t="s">
        <v>419</v>
      </c>
      <c r="W98" s="7">
        <v>4330</v>
      </c>
      <c r="X98" s="1" t="s">
        <v>38</v>
      </c>
      <c r="Y98" s="1" t="s">
        <v>39</v>
      </c>
    </row>
    <row r="99" spans="1:25" ht="106.2" x14ac:dyDescent="0.3">
      <c r="A99" s="4">
        <v>95</v>
      </c>
      <c r="B99" s="1" t="s">
        <v>420</v>
      </c>
      <c r="C99" s="5" t="s">
        <v>306</v>
      </c>
      <c r="D99" s="1" t="s">
        <v>307</v>
      </c>
      <c r="E99" s="1" t="s">
        <v>58</v>
      </c>
      <c r="F99" s="6">
        <v>43710</v>
      </c>
      <c r="G99" s="1"/>
      <c r="H99" s="6">
        <v>43710</v>
      </c>
      <c r="I99" s="4">
        <v>1</v>
      </c>
      <c r="J99" s="7">
        <v>50</v>
      </c>
      <c r="K99" s="7">
        <v>1709.4</v>
      </c>
      <c r="L99" s="7">
        <v>34.188000000000002</v>
      </c>
      <c r="M99" s="7">
        <v>1709.4</v>
      </c>
      <c r="N99" s="7">
        <v>34.188000000000002</v>
      </c>
      <c r="O99" s="5" t="s">
        <v>308</v>
      </c>
      <c r="P99" s="7">
        <v>0</v>
      </c>
      <c r="Q99" s="7">
        <v>0</v>
      </c>
      <c r="R99" s="1" t="s">
        <v>308</v>
      </c>
      <c r="S99" s="1" t="s">
        <v>309</v>
      </c>
      <c r="T99" s="8" t="str">
        <f>HYPERLINK("https://my.zakupki.prom.ua/cabinet/purchases/state_purchase/view/12696489")</f>
        <v>https://my.zakupki.prom.ua/cabinet/purchases/state_purchase/view/12696489</v>
      </c>
      <c r="U99" s="1" t="s">
        <v>36</v>
      </c>
      <c r="V99" s="1" t="s">
        <v>421</v>
      </c>
      <c r="W99" s="7">
        <v>1709.4</v>
      </c>
      <c r="X99" s="1" t="s">
        <v>38</v>
      </c>
      <c r="Y99" s="1" t="s">
        <v>39</v>
      </c>
    </row>
    <row r="100" spans="1:25" ht="106.2" x14ac:dyDescent="0.3">
      <c r="A100" s="4">
        <v>96</v>
      </c>
      <c r="B100" s="1" t="s">
        <v>422</v>
      </c>
      <c r="C100" s="5" t="s">
        <v>312</v>
      </c>
      <c r="D100" s="1" t="s">
        <v>313</v>
      </c>
      <c r="E100" s="1" t="s">
        <v>58</v>
      </c>
      <c r="F100" s="6">
        <v>43710</v>
      </c>
      <c r="G100" s="1"/>
      <c r="H100" s="6">
        <v>43710</v>
      </c>
      <c r="I100" s="4">
        <v>1</v>
      </c>
      <c r="J100" s="7">
        <v>165</v>
      </c>
      <c r="K100" s="7">
        <v>3485.16</v>
      </c>
      <c r="L100" s="7">
        <v>21.122181818181819</v>
      </c>
      <c r="M100" s="7">
        <v>3485.16</v>
      </c>
      <c r="N100" s="7">
        <v>21.122181818181819</v>
      </c>
      <c r="O100" s="5" t="s">
        <v>308</v>
      </c>
      <c r="P100" s="7">
        <v>0</v>
      </c>
      <c r="Q100" s="7">
        <v>0</v>
      </c>
      <c r="R100" s="1" t="s">
        <v>308</v>
      </c>
      <c r="S100" s="1" t="s">
        <v>309</v>
      </c>
      <c r="T100" s="8" t="str">
        <f>HYPERLINK("https://my.zakupki.prom.ua/cabinet/purchases/state_purchase/view/12700223")</f>
        <v>https://my.zakupki.prom.ua/cabinet/purchases/state_purchase/view/12700223</v>
      </c>
      <c r="U100" s="1" t="s">
        <v>36</v>
      </c>
      <c r="V100" s="1" t="s">
        <v>421</v>
      </c>
      <c r="W100" s="7">
        <v>3485.16</v>
      </c>
      <c r="X100" s="1" t="s">
        <v>38</v>
      </c>
      <c r="Y100" s="1" t="s">
        <v>39</v>
      </c>
    </row>
    <row r="101" spans="1:25" ht="106.2" x14ac:dyDescent="0.3">
      <c r="A101" s="4">
        <v>97</v>
      </c>
      <c r="B101" s="1" t="s">
        <v>423</v>
      </c>
      <c r="C101" s="5" t="s">
        <v>424</v>
      </c>
      <c r="D101" s="1" t="s">
        <v>425</v>
      </c>
      <c r="E101" s="1" t="s">
        <v>58</v>
      </c>
      <c r="F101" s="6">
        <v>43710</v>
      </c>
      <c r="G101" s="1"/>
      <c r="H101" s="6">
        <v>43710</v>
      </c>
      <c r="I101" s="4">
        <v>1</v>
      </c>
      <c r="J101" s="7">
        <v>85</v>
      </c>
      <c r="K101" s="7">
        <v>1351.8</v>
      </c>
      <c r="L101" s="7">
        <v>15.903529411764707</v>
      </c>
      <c r="M101" s="7">
        <v>1351.8</v>
      </c>
      <c r="N101" s="7">
        <v>15.903529411764707</v>
      </c>
      <c r="O101" s="5" t="s">
        <v>308</v>
      </c>
      <c r="P101" s="7">
        <v>0</v>
      </c>
      <c r="Q101" s="7">
        <v>0</v>
      </c>
      <c r="R101" s="1" t="s">
        <v>308</v>
      </c>
      <c r="S101" s="1" t="s">
        <v>309</v>
      </c>
      <c r="T101" s="8" t="str">
        <f>HYPERLINK("https://my.zakupki.prom.ua/cabinet/purchases/state_purchase/view/12700552")</f>
        <v>https://my.zakupki.prom.ua/cabinet/purchases/state_purchase/view/12700552</v>
      </c>
      <c r="U101" s="1" t="s">
        <v>36</v>
      </c>
      <c r="V101" s="1" t="s">
        <v>421</v>
      </c>
      <c r="W101" s="7">
        <v>1351.8</v>
      </c>
      <c r="X101" s="1" t="s">
        <v>38</v>
      </c>
      <c r="Y101" s="1" t="s">
        <v>39</v>
      </c>
    </row>
    <row r="102" spans="1:25" ht="106.2" x14ac:dyDescent="0.3">
      <c r="A102" s="4">
        <v>98</v>
      </c>
      <c r="B102" s="1" t="s">
        <v>426</v>
      </c>
      <c r="C102" s="5" t="s">
        <v>427</v>
      </c>
      <c r="D102" s="1" t="s">
        <v>428</v>
      </c>
      <c r="E102" s="1" t="s">
        <v>58</v>
      </c>
      <c r="F102" s="6">
        <v>43710</v>
      </c>
      <c r="G102" s="1"/>
      <c r="H102" s="6">
        <v>43710</v>
      </c>
      <c r="I102" s="4">
        <v>1</v>
      </c>
      <c r="J102" s="7">
        <v>7</v>
      </c>
      <c r="K102" s="7">
        <v>234.24</v>
      </c>
      <c r="L102" s="7">
        <v>33.462857142857146</v>
      </c>
      <c r="M102" s="7">
        <v>234.24</v>
      </c>
      <c r="N102" s="7">
        <v>33.462857142857146</v>
      </c>
      <c r="O102" s="5" t="s">
        <v>308</v>
      </c>
      <c r="P102" s="7">
        <v>0</v>
      </c>
      <c r="Q102" s="7">
        <v>0</v>
      </c>
      <c r="R102" s="1" t="s">
        <v>308</v>
      </c>
      <c r="S102" s="1" t="s">
        <v>309</v>
      </c>
      <c r="T102" s="8" t="str">
        <f>HYPERLINK("https://my.zakupki.prom.ua/cabinet/purchases/state_purchase/view/12700860")</f>
        <v>https://my.zakupki.prom.ua/cabinet/purchases/state_purchase/view/12700860</v>
      </c>
      <c r="U102" s="1" t="s">
        <v>36</v>
      </c>
      <c r="V102" s="1" t="s">
        <v>421</v>
      </c>
      <c r="W102" s="7">
        <v>234.24</v>
      </c>
      <c r="X102" s="1" t="s">
        <v>38</v>
      </c>
      <c r="Y102" s="1" t="s">
        <v>39</v>
      </c>
    </row>
    <row r="103" spans="1:25" ht="106.2" x14ac:dyDescent="0.3">
      <c r="A103" s="4">
        <v>99</v>
      </c>
      <c r="B103" s="1" t="s">
        <v>429</v>
      </c>
      <c r="C103" s="5" t="s">
        <v>430</v>
      </c>
      <c r="D103" s="1" t="s">
        <v>431</v>
      </c>
      <c r="E103" s="1" t="s">
        <v>58</v>
      </c>
      <c r="F103" s="6">
        <v>43710</v>
      </c>
      <c r="G103" s="1"/>
      <c r="H103" s="6">
        <v>43710</v>
      </c>
      <c r="I103" s="4">
        <v>1</v>
      </c>
      <c r="J103" s="7">
        <v>17</v>
      </c>
      <c r="K103" s="7">
        <v>346.02</v>
      </c>
      <c r="L103" s="7">
        <v>20.354117647058825</v>
      </c>
      <c r="M103" s="7">
        <v>346.02</v>
      </c>
      <c r="N103" s="7">
        <v>20.354117647058825</v>
      </c>
      <c r="O103" s="5" t="s">
        <v>308</v>
      </c>
      <c r="P103" s="7">
        <v>0</v>
      </c>
      <c r="Q103" s="7">
        <v>0</v>
      </c>
      <c r="R103" s="1" t="s">
        <v>308</v>
      </c>
      <c r="S103" s="1" t="s">
        <v>309</v>
      </c>
      <c r="T103" s="8" t="str">
        <f>HYPERLINK("https://my.zakupki.prom.ua/cabinet/purchases/state_purchase/view/12701603")</f>
        <v>https://my.zakupki.prom.ua/cabinet/purchases/state_purchase/view/12701603</v>
      </c>
      <c r="U103" s="1" t="s">
        <v>36</v>
      </c>
      <c r="V103" s="1" t="s">
        <v>421</v>
      </c>
      <c r="W103" s="7">
        <v>346.02</v>
      </c>
      <c r="X103" s="1" t="s">
        <v>38</v>
      </c>
      <c r="Y103" s="1" t="s">
        <v>39</v>
      </c>
    </row>
    <row r="104" spans="1:25" ht="106.2" x14ac:dyDescent="0.3">
      <c r="A104" s="4">
        <v>100</v>
      </c>
      <c r="B104" s="1" t="s">
        <v>432</v>
      </c>
      <c r="C104" s="5" t="s">
        <v>358</v>
      </c>
      <c r="D104" s="1" t="s">
        <v>359</v>
      </c>
      <c r="E104" s="1" t="s">
        <v>58</v>
      </c>
      <c r="F104" s="6">
        <v>43712</v>
      </c>
      <c r="G104" s="1"/>
      <c r="H104" s="6">
        <v>43712</v>
      </c>
      <c r="I104" s="4">
        <v>1</v>
      </c>
      <c r="J104" s="7">
        <v>1</v>
      </c>
      <c r="K104" s="7">
        <v>2860</v>
      </c>
      <c r="L104" s="7">
        <v>2860</v>
      </c>
      <c r="M104" s="7">
        <v>2860</v>
      </c>
      <c r="N104" s="7">
        <v>2860</v>
      </c>
      <c r="O104" s="5" t="s">
        <v>360</v>
      </c>
      <c r="P104" s="7">
        <v>0</v>
      </c>
      <c r="Q104" s="7">
        <v>0</v>
      </c>
      <c r="R104" s="1" t="s">
        <v>360</v>
      </c>
      <c r="S104" s="1" t="s">
        <v>361</v>
      </c>
      <c r="T104" s="8" t="str">
        <f>HYPERLINK("https://my.zakupki.prom.ua/cabinet/purchases/state_purchase/view/12725121")</f>
        <v>https://my.zakupki.prom.ua/cabinet/purchases/state_purchase/view/12725121</v>
      </c>
      <c r="U104" s="1" t="s">
        <v>36</v>
      </c>
      <c r="V104" s="1" t="s">
        <v>433</v>
      </c>
      <c r="W104" s="7">
        <v>2860</v>
      </c>
      <c r="X104" s="1" t="s">
        <v>38</v>
      </c>
      <c r="Y104" s="1" t="s">
        <v>39</v>
      </c>
    </row>
    <row r="105" spans="1:25" ht="106.2" x14ac:dyDescent="0.3">
      <c r="A105" s="4">
        <v>101</v>
      </c>
      <c r="B105" s="1" t="s">
        <v>434</v>
      </c>
      <c r="C105" s="5" t="s">
        <v>334</v>
      </c>
      <c r="D105" s="1" t="s">
        <v>335</v>
      </c>
      <c r="E105" s="1" t="s">
        <v>58</v>
      </c>
      <c r="F105" s="6">
        <v>43714</v>
      </c>
      <c r="G105" s="1"/>
      <c r="H105" s="6">
        <v>43714</v>
      </c>
      <c r="I105" s="4">
        <v>1</v>
      </c>
      <c r="J105" s="7">
        <v>3</v>
      </c>
      <c r="K105" s="7">
        <v>12949.38</v>
      </c>
      <c r="L105" s="7">
        <v>4316.46</v>
      </c>
      <c r="M105" s="7">
        <v>12949.38</v>
      </c>
      <c r="N105" s="7">
        <v>4316.46</v>
      </c>
      <c r="O105" s="5" t="s">
        <v>374</v>
      </c>
      <c r="P105" s="7">
        <v>0</v>
      </c>
      <c r="Q105" s="7">
        <v>0</v>
      </c>
      <c r="R105" s="1" t="s">
        <v>374</v>
      </c>
      <c r="S105" s="1" t="s">
        <v>337</v>
      </c>
      <c r="T105" s="8" t="str">
        <f>HYPERLINK("https://my.zakupki.prom.ua/cabinet/purchases/state_purchase/view/12763967")</f>
        <v>https://my.zakupki.prom.ua/cabinet/purchases/state_purchase/view/12763967</v>
      </c>
      <c r="U105" s="1" t="s">
        <v>36</v>
      </c>
      <c r="V105" s="1" t="s">
        <v>435</v>
      </c>
      <c r="W105" s="7">
        <v>12949.38</v>
      </c>
      <c r="X105" s="1" t="s">
        <v>38</v>
      </c>
      <c r="Y105" s="1" t="s">
        <v>39</v>
      </c>
    </row>
    <row r="106" spans="1:25" ht="106.2" x14ac:dyDescent="0.3">
      <c r="A106" s="4">
        <v>102</v>
      </c>
      <c r="B106" s="1" t="s">
        <v>436</v>
      </c>
      <c r="C106" s="5" t="s">
        <v>340</v>
      </c>
      <c r="D106" s="1" t="s">
        <v>341</v>
      </c>
      <c r="E106" s="1" t="s">
        <v>58</v>
      </c>
      <c r="F106" s="6">
        <v>43714</v>
      </c>
      <c r="G106" s="1"/>
      <c r="H106" s="6">
        <v>43714</v>
      </c>
      <c r="I106" s="4">
        <v>1</v>
      </c>
      <c r="J106" s="7">
        <v>1</v>
      </c>
      <c r="K106" s="7">
        <v>234.5</v>
      </c>
      <c r="L106" s="7">
        <v>234.5</v>
      </c>
      <c r="M106" s="7">
        <v>234.5</v>
      </c>
      <c r="N106" s="7">
        <v>234.5</v>
      </c>
      <c r="O106" s="5" t="s">
        <v>374</v>
      </c>
      <c r="P106" s="7">
        <v>0</v>
      </c>
      <c r="Q106" s="7">
        <v>0</v>
      </c>
      <c r="R106" s="1" t="s">
        <v>374</v>
      </c>
      <c r="S106" s="1" t="s">
        <v>337</v>
      </c>
      <c r="T106" s="8" t="str">
        <f>HYPERLINK("https://my.zakupki.prom.ua/cabinet/purchases/state_purchase/view/12764344")</f>
        <v>https://my.zakupki.prom.ua/cabinet/purchases/state_purchase/view/12764344</v>
      </c>
      <c r="U106" s="1" t="s">
        <v>36</v>
      </c>
      <c r="V106" s="1" t="s">
        <v>435</v>
      </c>
      <c r="W106" s="7">
        <v>234.5</v>
      </c>
      <c r="X106" s="1" t="s">
        <v>38</v>
      </c>
      <c r="Y106" s="1" t="s">
        <v>39</v>
      </c>
    </row>
    <row r="107" spans="1:25" ht="106.2" x14ac:dyDescent="0.3">
      <c r="A107" s="4">
        <v>103</v>
      </c>
      <c r="B107" s="1" t="s">
        <v>437</v>
      </c>
      <c r="C107" s="5" t="s">
        <v>182</v>
      </c>
      <c r="D107" s="1" t="s">
        <v>105</v>
      </c>
      <c r="E107" s="1" t="s">
        <v>58</v>
      </c>
      <c r="F107" s="6">
        <v>43717</v>
      </c>
      <c r="G107" s="1"/>
      <c r="H107" s="6">
        <v>43717</v>
      </c>
      <c r="I107" s="4">
        <v>1</v>
      </c>
      <c r="J107" s="7">
        <v>4</v>
      </c>
      <c r="K107" s="7">
        <v>2000</v>
      </c>
      <c r="L107" s="7">
        <v>500</v>
      </c>
      <c r="M107" s="7">
        <v>2000</v>
      </c>
      <c r="N107" s="7">
        <v>500</v>
      </c>
      <c r="O107" s="5" t="s">
        <v>438</v>
      </c>
      <c r="P107" s="7">
        <v>0</v>
      </c>
      <c r="Q107" s="7">
        <v>0</v>
      </c>
      <c r="R107" s="1" t="s">
        <v>438</v>
      </c>
      <c r="S107" s="1" t="s">
        <v>439</v>
      </c>
      <c r="T107" s="8" t="str">
        <f>HYPERLINK("https://my.zakupki.prom.ua/cabinet/purchases/state_purchase/view/12778181")</f>
        <v>https://my.zakupki.prom.ua/cabinet/purchases/state_purchase/view/12778181</v>
      </c>
      <c r="U107" s="1" t="s">
        <v>36</v>
      </c>
      <c r="V107" s="1" t="s">
        <v>440</v>
      </c>
      <c r="W107" s="7">
        <v>2000</v>
      </c>
      <c r="X107" s="1" t="s">
        <v>38</v>
      </c>
      <c r="Y107" s="1" t="s">
        <v>39</v>
      </c>
    </row>
    <row r="108" spans="1:25" ht="106.2" x14ac:dyDescent="0.3">
      <c r="A108" s="4">
        <v>104</v>
      </c>
      <c r="B108" s="1" t="s">
        <v>441</v>
      </c>
      <c r="C108" s="5" t="s">
        <v>198</v>
      </c>
      <c r="D108" s="1" t="s">
        <v>99</v>
      </c>
      <c r="E108" s="1" t="s">
        <v>58</v>
      </c>
      <c r="F108" s="6">
        <v>43717</v>
      </c>
      <c r="G108" s="1"/>
      <c r="H108" s="6">
        <v>43717</v>
      </c>
      <c r="I108" s="4">
        <v>1</v>
      </c>
      <c r="J108" s="7">
        <v>4</v>
      </c>
      <c r="K108" s="7">
        <v>2000</v>
      </c>
      <c r="L108" s="7">
        <v>500</v>
      </c>
      <c r="M108" s="7">
        <v>2000</v>
      </c>
      <c r="N108" s="7">
        <v>500</v>
      </c>
      <c r="O108" s="5" t="s">
        <v>438</v>
      </c>
      <c r="P108" s="7">
        <v>0</v>
      </c>
      <c r="Q108" s="7">
        <v>0</v>
      </c>
      <c r="R108" s="1" t="s">
        <v>438</v>
      </c>
      <c r="S108" s="1" t="s">
        <v>439</v>
      </c>
      <c r="T108" s="8" t="str">
        <f>HYPERLINK("https://my.zakupki.prom.ua/cabinet/purchases/state_purchase/view/12778432")</f>
        <v>https://my.zakupki.prom.ua/cabinet/purchases/state_purchase/view/12778432</v>
      </c>
      <c r="U108" s="1" t="s">
        <v>36</v>
      </c>
      <c r="V108" s="1" t="s">
        <v>442</v>
      </c>
      <c r="W108" s="7">
        <v>2000</v>
      </c>
      <c r="X108" s="1" t="s">
        <v>38</v>
      </c>
      <c r="Y108" s="1" t="s">
        <v>39</v>
      </c>
    </row>
    <row r="109" spans="1:25" ht="106.2" x14ac:dyDescent="0.3">
      <c r="A109" s="4">
        <v>105</v>
      </c>
      <c r="B109" s="1" t="s">
        <v>443</v>
      </c>
      <c r="C109" s="5" t="s">
        <v>381</v>
      </c>
      <c r="D109" s="1" t="s">
        <v>382</v>
      </c>
      <c r="E109" s="1" t="s">
        <v>58</v>
      </c>
      <c r="F109" s="6">
        <v>43721</v>
      </c>
      <c r="G109" s="1"/>
      <c r="H109" s="6">
        <v>43721</v>
      </c>
      <c r="I109" s="4">
        <v>1</v>
      </c>
      <c r="J109" s="7">
        <v>1</v>
      </c>
      <c r="K109" s="7">
        <v>1500</v>
      </c>
      <c r="L109" s="7">
        <v>1500</v>
      </c>
      <c r="M109" s="7">
        <v>1500</v>
      </c>
      <c r="N109" s="7">
        <v>1500</v>
      </c>
      <c r="O109" s="5" t="s">
        <v>444</v>
      </c>
      <c r="P109" s="7">
        <v>0</v>
      </c>
      <c r="Q109" s="7">
        <v>0</v>
      </c>
      <c r="R109" s="1" t="s">
        <v>444</v>
      </c>
      <c r="S109" s="1" t="s">
        <v>445</v>
      </c>
      <c r="T109" s="8" t="str">
        <f>HYPERLINK("https://my.zakupki.prom.ua/cabinet/purchases/state_purchase/view/12837228")</f>
        <v>https://my.zakupki.prom.ua/cabinet/purchases/state_purchase/view/12837228</v>
      </c>
      <c r="U109" s="1" t="s">
        <v>36</v>
      </c>
      <c r="V109" s="1" t="s">
        <v>446</v>
      </c>
      <c r="W109" s="7">
        <v>1500</v>
      </c>
      <c r="X109" s="1" t="s">
        <v>38</v>
      </c>
      <c r="Y109" s="1" t="s">
        <v>39</v>
      </c>
    </row>
    <row r="110" spans="1:25" ht="106.2" x14ac:dyDescent="0.3">
      <c r="A110" s="4">
        <v>106</v>
      </c>
      <c r="B110" s="1" t="s">
        <v>447</v>
      </c>
      <c r="C110" s="5" t="s">
        <v>448</v>
      </c>
      <c r="D110" s="1" t="s">
        <v>449</v>
      </c>
      <c r="E110" s="1" t="s">
        <v>58</v>
      </c>
      <c r="F110" s="6">
        <v>43734</v>
      </c>
      <c r="G110" s="1"/>
      <c r="H110" s="6">
        <v>43734</v>
      </c>
      <c r="I110" s="4">
        <v>1</v>
      </c>
      <c r="J110" s="7">
        <v>1</v>
      </c>
      <c r="K110" s="7">
        <v>632.57000000000005</v>
      </c>
      <c r="L110" s="7">
        <v>632.57000000000005</v>
      </c>
      <c r="M110" s="7">
        <v>632.57000000000005</v>
      </c>
      <c r="N110" s="7">
        <v>632.57000000000005</v>
      </c>
      <c r="O110" s="5" t="s">
        <v>450</v>
      </c>
      <c r="P110" s="7">
        <v>0</v>
      </c>
      <c r="Q110" s="7">
        <v>0</v>
      </c>
      <c r="R110" s="1" t="s">
        <v>450</v>
      </c>
      <c r="S110" s="1" t="s">
        <v>101</v>
      </c>
      <c r="T110" s="8" t="str">
        <f>HYPERLINK("https://my.zakupki.prom.ua/cabinet/purchases/state_purchase/view/12983578")</f>
        <v>https://my.zakupki.prom.ua/cabinet/purchases/state_purchase/view/12983578</v>
      </c>
      <c r="U110" s="1" t="s">
        <v>36</v>
      </c>
      <c r="V110" s="1" t="s">
        <v>451</v>
      </c>
      <c r="W110" s="7">
        <v>632.57000000000005</v>
      </c>
      <c r="X110" s="1" t="s">
        <v>38</v>
      </c>
      <c r="Y110" s="1" t="s">
        <v>39</v>
      </c>
    </row>
    <row r="111" spans="1:25" ht="106.2" x14ac:dyDescent="0.3">
      <c r="A111" s="4">
        <v>107</v>
      </c>
      <c r="B111" s="1" t="s">
        <v>452</v>
      </c>
      <c r="C111" s="5" t="s">
        <v>453</v>
      </c>
      <c r="D111" s="1" t="s">
        <v>454</v>
      </c>
      <c r="E111" s="1" t="s">
        <v>58</v>
      </c>
      <c r="F111" s="6">
        <v>43734</v>
      </c>
      <c r="G111" s="1"/>
      <c r="H111" s="6">
        <v>43734</v>
      </c>
      <c r="I111" s="4">
        <v>1</v>
      </c>
      <c r="J111" s="7">
        <v>6</v>
      </c>
      <c r="K111" s="7">
        <v>1080</v>
      </c>
      <c r="L111" s="7">
        <v>180</v>
      </c>
      <c r="M111" s="7">
        <v>1080</v>
      </c>
      <c r="N111" s="7">
        <v>180</v>
      </c>
      <c r="O111" s="5" t="s">
        <v>450</v>
      </c>
      <c r="P111" s="7">
        <v>0</v>
      </c>
      <c r="Q111" s="7">
        <v>0</v>
      </c>
      <c r="R111" s="1" t="s">
        <v>450</v>
      </c>
      <c r="S111" s="1" t="s">
        <v>101</v>
      </c>
      <c r="T111" s="8" t="str">
        <f>HYPERLINK("https://my.zakupki.prom.ua/cabinet/purchases/state_purchase/view/12984100")</f>
        <v>https://my.zakupki.prom.ua/cabinet/purchases/state_purchase/view/12984100</v>
      </c>
      <c r="U111" s="1" t="s">
        <v>36</v>
      </c>
      <c r="V111" s="1" t="s">
        <v>451</v>
      </c>
      <c r="W111" s="7">
        <v>1080</v>
      </c>
      <c r="X111" s="1" t="s">
        <v>38</v>
      </c>
      <c r="Y111" s="1" t="s">
        <v>39</v>
      </c>
    </row>
    <row r="112" spans="1:25" ht="106.2" x14ac:dyDescent="0.3">
      <c r="A112" s="4">
        <v>108</v>
      </c>
      <c r="B112" s="1" t="s">
        <v>455</v>
      </c>
      <c r="C112" s="5" t="s">
        <v>456</v>
      </c>
      <c r="D112" s="1" t="s">
        <v>365</v>
      </c>
      <c r="E112" s="1" t="s">
        <v>58</v>
      </c>
      <c r="F112" s="6">
        <v>43734</v>
      </c>
      <c r="G112" s="1"/>
      <c r="H112" s="6">
        <v>43734</v>
      </c>
      <c r="I112" s="4">
        <v>1</v>
      </c>
      <c r="J112" s="7">
        <v>1</v>
      </c>
      <c r="K112" s="7">
        <v>86</v>
      </c>
      <c r="L112" s="7">
        <v>86</v>
      </c>
      <c r="M112" s="7">
        <v>86</v>
      </c>
      <c r="N112" s="7">
        <v>86</v>
      </c>
      <c r="O112" s="5" t="s">
        <v>366</v>
      </c>
      <c r="P112" s="7">
        <v>0</v>
      </c>
      <c r="Q112" s="7">
        <v>0</v>
      </c>
      <c r="R112" s="1" t="s">
        <v>366</v>
      </c>
      <c r="S112" s="1" t="s">
        <v>367</v>
      </c>
      <c r="T112" s="8" t="str">
        <f>HYPERLINK("https://my.zakupki.prom.ua/cabinet/purchases/state_purchase/view/12984898")</f>
        <v>https://my.zakupki.prom.ua/cabinet/purchases/state_purchase/view/12984898</v>
      </c>
      <c r="U112" s="1" t="s">
        <v>36</v>
      </c>
      <c r="V112" s="1" t="s">
        <v>457</v>
      </c>
      <c r="W112" s="7">
        <v>86</v>
      </c>
      <c r="X112" s="1" t="s">
        <v>38</v>
      </c>
      <c r="Y112" s="1" t="s">
        <v>39</v>
      </c>
    </row>
    <row r="113" spans="1:25" ht="106.2" x14ac:dyDescent="0.3">
      <c r="A113" s="4">
        <v>109</v>
      </c>
      <c r="B113" s="1" t="s">
        <v>458</v>
      </c>
      <c r="C113" s="5" t="s">
        <v>459</v>
      </c>
      <c r="D113" s="1" t="s">
        <v>365</v>
      </c>
      <c r="E113" s="1" t="s">
        <v>58</v>
      </c>
      <c r="F113" s="6">
        <v>43734</v>
      </c>
      <c r="G113" s="1"/>
      <c r="H113" s="6">
        <v>43734</v>
      </c>
      <c r="I113" s="4">
        <v>1</v>
      </c>
      <c r="J113" s="7">
        <v>1</v>
      </c>
      <c r="K113" s="7">
        <v>6</v>
      </c>
      <c r="L113" s="7">
        <v>6</v>
      </c>
      <c r="M113" s="7">
        <v>6</v>
      </c>
      <c r="N113" s="7">
        <v>6</v>
      </c>
      <c r="O113" s="5" t="s">
        <v>366</v>
      </c>
      <c r="P113" s="7">
        <v>0</v>
      </c>
      <c r="Q113" s="7">
        <v>0</v>
      </c>
      <c r="R113" s="1" t="s">
        <v>366</v>
      </c>
      <c r="S113" s="1" t="s">
        <v>367</v>
      </c>
      <c r="T113" s="8" t="str">
        <f>HYPERLINK("https://my.zakupki.prom.ua/cabinet/purchases/state_purchase/view/12985430")</f>
        <v>https://my.zakupki.prom.ua/cabinet/purchases/state_purchase/view/12985430</v>
      </c>
      <c r="U113" s="1" t="s">
        <v>36</v>
      </c>
      <c r="V113" s="1" t="s">
        <v>457</v>
      </c>
      <c r="W113" s="7">
        <v>6</v>
      </c>
      <c r="X113" s="1" t="s">
        <v>38</v>
      </c>
      <c r="Y113" s="1" t="s">
        <v>39</v>
      </c>
    </row>
    <row r="114" spans="1:25" ht="106.2" x14ac:dyDescent="0.3">
      <c r="A114" s="4">
        <v>110</v>
      </c>
      <c r="B114" s="1" t="s">
        <v>460</v>
      </c>
      <c r="C114" s="5" t="s">
        <v>329</v>
      </c>
      <c r="D114" s="1" t="s">
        <v>330</v>
      </c>
      <c r="E114" s="1" t="s">
        <v>331</v>
      </c>
      <c r="F114" s="6">
        <v>43626</v>
      </c>
      <c r="G114" s="6">
        <v>43643</v>
      </c>
      <c r="H114" s="6">
        <v>43665</v>
      </c>
      <c r="I114" s="4">
        <v>4</v>
      </c>
      <c r="J114" s="7">
        <v>3000</v>
      </c>
      <c r="K114" s="7">
        <v>90960</v>
      </c>
      <c r="L114" s="7">
        <v>30.32</v>
      </c>
      <c r="M114" s="7">
        <v>83880</v>
      </c>
      <c r="N114" s="7">
        <v>27.96</v>
      </c>
      <c r="O114" s="5" t="s">
        <v>461</v>
      </c>
      <c r="P114" s="7">
        <v>7080</v>
      </c>
      <c r="Q114" s="7">
        <v>7.78</v>
      </c>
      <c r="R114" s="1" t="s">
        <v>461</v>
      </c>
      <c r="S114" s="1" t="s">
        <v>462</v>
      </c>
      <c r="T114" s="8" t="str">
        <f>HYPERLINK("https://my.zakupki.prom.ua/cabinet/purchases/state_purchase/view/11881408")</f>
        <v>https://my.zakupki.prom.ua/cabinet/purchases/state_purchase/view/11881408</v>
      </c>
      <c r="U114" s="1" t="s">
        <v>36</v>
      </c>
      <c r="V114" s="1" t="s">
        <v>463</v>
      </c>
      <c r="W114" s="7">
        <v>83880</v>
      </c>
      <c r="X114" s="1" t="s">
        <v>38</v>
      </c>
      <c r="Y114" s="1" t="s">
        <v>39</v>
      </c>
    </row>
    <row r="115" spans="1:25" ht="106.2" x14ac:dyDescent="0.3">
      <c r="A115" s="4">
        <v>111</v>
      </c>
      <c r="B115" s="1" t="s">
        <v>464</v>
      </c>
      <c r="C115" s="5" t="s">
        <v>465</v>
      </c>
      <c r="D115" s="1" t="s">
        <v>466</v>
      </c>
      <c r="E115" s="1" t="s">
        <v>331</v>
      </c>
      <c r="F115" s="6">
        <v>43537</v>
      </c>
      <c r="G115" s="6">
        <v>43556</v>
      </c>
      <c r="H115" s="6">
        <v>43571</v>
      </c>
      <c r="I115" s="4">
        <v>2</v>
      </c>
      <c r="J115" s="7">
        <v>19000</v>
      </c>
      <c r="K115" s="7">
        <v>17000</v>
      </c>
      <c r="L115" s="7">
        <v>0.89473684210526316</v>
      </c>
      <c r="M115" s="7">
        <v>12600</v>
      </c>
      <c r="N115" s="7">
        <v>0.66315789473684206</v>
      </c>
      <c r="O115" s="5" t="s">
        <v>467</v>
      </c>
      <c r="P115" s="7">
        <v>4400</v>
      </c>
      <c r="Q115" s="7">
        <v>25.88</v>
      </c>
      <c r="R115" s="1" t="s">
        <v>467</v>
      </c>
      <c r="S115" s="1" t="s">
        <v>468</v>
      </c>
      <c r="T115" s="8" t="str">
        <f>HYPERLINK("https://my.zakupki.prom.ua/cabinet/purchases/state_purchase/view/10901609")</f>
        <v>https://my.zakupki.prom.ua/cabinet/purchases/state_purchase/view/10901609</v>
      </c>
      <c r="U115" s="1" t="s">
        <v>36</v>
      </c>
      <c r="V115" s="1" t="s">
        <v>469</v>
      </c>
      <c r="W115" s="7">
        <v>12600</v>
      </c>
      <c r="X115" s="1" t="s">
        <v>38</v>
      </c>
      <c r="Y115" s="1" t="s">
        <v>39</v>
      </c>
    </row>
    <row r="116" spans="1:25" ht="106.2" x14ac:dyDescent="0.3">
      <c r="A116" s="4">
        <v>112</v>
      </c>
      <c r="B116" s="1" t="s">
        <v>470</v>
      </c>
      <c r="C116" s="5" t="s">
        <v>471</v>
      </c>
      <c r="D116" s="1" t="s">
        <v>466</v>
      </c>
      <c r="E116" s="1" t="s">
        <v>331</v>
      </c>
      <c r="F116" s="6">
        <v>43536</v>
      </c>
      <c r="G116" s="6">
        <v>43553</v>
      </c>
      <c r="H116" s="6">
        <v>43571</v>
      </c>
      <c r="I116" s="4">
        <v>3</v>
      </c>
      <c r="J116" s="7">
        <v>2285</v>
      </c>
      <c r="K116" s="7">
        <v>210000</v>
      </c>
      <c r="L116" s="7">
        <v>91.903719912472653</v>
      </c>
      <c r="M116" s="7">
        <v>177955.8</v>
      </c>
      <c r="N116" s="7">
        <v>77.88</v>
      </c>
      <c r="O116" s="5" t="s">
        <v>472</v>
      </c>
      <c r="P116" s="7">
        <v>32044.2</v>
      </c>
      <c r="Q116" s="7">
        <v>15.26</v>
      </c>
      <c r="R116" s="1" t="s">
        <v>472</v>
      </c>
      <c r="S116" s="1" t="s">
        <v>473</v>
      </c>
      <c r="T116" s="8" t="str">
        <f>HYPERLINK("https://my.zakupki.prom.ua/cabinet/purchases/state_purchase/view/10879247")</f>
        <v>https://my.zakupki.prom.ua/cabinet/purchases/state_purchase/view/10879247</v>
      </c>
      <c r="U116" s="1" t="s">
        <v>36</v>
      </c>
      <c r="V116" s="1" t="s">
        <v>474</v>
      </c>
      <c r="W116" s="7">
        <v>177955.8</v>
      </c>
      <c r="X116" s="1" t="s">
        <v>38</v>
      </c>
      <c r="Y116" s="1" t="s">
        <v>39</v>
      </c>
    </row>
    <row r="117" spans="1:25" ht="106.2" x14ac:dyDescent="0.3">
      <c r="A117" s="4">
        <v>113</v>
      </c>
      <c r="B117" s="1" t="s">
        <v>475</v>
      </c>
      <c r="C117" s="5" t="s">
        <v>329</v>
      </c>
      <c r="D117" s="1" t="s">
        <v>330</v>
      </c>
      <c r="E117" s="1" t="s">
        <v>331</v>
      </c>
      <c r="F117" s="6">
        <v>43521</v>
      </c>
      <c r="G117" s="6">
        <v>43538</v>
      </c>
      <c r="H117" s="6">
        <v>43559</v>
      </c>
      <c r="I117" s="4">
        <v>5</v>
      </c>
      <c r="J117" s="7">
        <v>7860</v>
      </c>
      <c r="K117" s="7">
        <v>220000</v>
      </c>
      <c r="L117" s="7">
        <v>27.989821882951652</v>
      </c>
      <c r="M117" s="7">
        <v>204281.4</v>
      </c>
      <c r="N117" s="7">
        <v>25.99</v>
      </c>
      <c r="O117" s="5" t="s">
        <v>476</v>
      </c>
      <c r="P117" s="7">
        <v>15718.6</v>
      </c>
      <c r="Q117" s="7">
        <v>7.14</v>
      </c>
      <c r="R117" s="1" t="s">
        <v>476</v>
      </c>
      <c r="S117" s="1" t="s">
        <v>477</v>
      </c>
      <c r="T117" s="8" t="str">
        <f>HYPERLINK("https://my.zakupki.prom.ua/cabinet/purchases/state_purchase/view/10711641")</f>
        <v>https://my.zakupki.prom.ua/cabinet/purchases/state_purchase/view/10711641</v>
      </c>
      <c r="U117" s="1" t="s">
        <v>36</v>
      </c>
      <c r="V117" s="1" t="s">
        <v>478</v>
      </c>
      <c r="W117" s="7">
        <v>204257.84</v>
      </c>
      <c r="X117" s="1" t="s">
        <v>38</v>
      </c>
      <c r="Y117" s="1" t="s">
        <v>62</v>
      </c>
    </row>
    <row r="118" spans="1:25" ht="106.2" x14ac:dyDescent="0.3">
      <c r="A118" s="4">
        <v>114</v>
      </c>
      <c r="B118" s="1" t="s">
        <v>479</v>
      </c>
      <c r="C118" s="5" t="s">
        <v>329</v>
      </c>
      <c r="D118" s="1" t="s">
        <v>330</v>
      </c>
      <c r="E118" s="1" t="s">
        <v>331</v>
      </c>
      <c r="F118" s="6">
        <v>43495</v>
      </c>
      <c r="G118" s="6">
        <v>43514</v>
      </c>
      <c r="H118" s="6">
        <v>43528</v>
      </c>
      <c r="I118" s="4">
        <v>3</v>
      </c>
      <c r="J118" s="7">
        <v>3170</v>
      </c>
      <c r="K118" s="7">
        <v>90000</v>
      </c>
      <c r="L118" s="7">
        <v>28.391167192429023</v>
      </c>
      <c r="M118" s="7">
        <v>84258.6</v>
      </c>
      <c r="N118" s="7">
        <v>26.58</v>
      </c>
      <c r="O118" s="5" t="s">
        <v>461</v>
      </c>
      <c r="P118" s="7">
        <v>5741.4</v>
      </c>
      <c r="Q118" s="7">
        <v>6.38</v>
      </c>
      <c r="R118" s="1" t="s">
        <v>461</v>
      </c>
      <c r="S118" s="1" t="s">
        <v>462</v>
      </c>
      <c r="T118" s="8" t="str">
        <f>HYPERLINK("https://my.zakupki.prom.ua/cabinet/purchases/state_purchase/view/10255151")</f>
        <v>https://my.zakupki.prom.ua/cabinet/purchases/state_purchase/view/10255151</v>
      </c>
      <c r="U118" s="1" t="s">
        <v>36</v>
      </c>
      <c r="V118" s="1" t="s">
        <v>43</v>
      </c>
      <c r="W118" s="7">
        <v>84258.6</v>
      </c>
      <c r="X118" s="1" t="s">
        <v>38</v>
      </c>
      <c r="Y118" s="1" t="s">
        <v>62</v>
      </c>
    </row>
    <row r="119" spans="1:25" x14ac:dyDescent="0.3">
      <c r="A119" s="1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2019-10-01T07:37:43Z</dcterms:modified>
</cp:coreProperties>
</file>